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xampp\htdocs\TotoroZi\WindowsApl\Excel\documents\"/>
    </mc:Choice>
  </mc:AlternateContent>
  <xr:revisionPtr revIDLastSave="0" documentId="8_{10068039-D409-45E5-B669-8D3D7FD54629}" xr6:coauthVersionLast="47" xr6:coauthVersionMax="47" xr10:uidLastSave="{00000000-0000-0000-0000-000000000000}"/>
  <bookViews>
    <workbookView xWindow="-120" yWindow="-120" windowWidth="29040" windowHeight="15840" xr2:uid="{295B7077-CA99-493B-A06B-6A16E6700EE0}"/>
  </bookViews>
  <sheets>
    <sheet name="年度" sheetId="30" r:id="rId1"/>
    <sheet name="1月" sheetId="28" r:id="rId2"/>
    <sheet name="2月" sheetId="27" r:id="rId3"/>
    <sheet name="3月" sheetId="26" r:id="rId4"/>
    <sheet name="4月" sheetId="1" r:id="rId5"/>
    <sheet name="5月" sheetId="18" r:id="rId6"/>
    <sheet name="6月" sheetId="22" r:id="rId7"/>
    <sheet name="7月" sheetId="23" r:id="rId8"/>
    <sheet name="８月" sheetId="24" r:id="rId9"/>
    <sheet name="9月" sheetId="25" r:id="rId10"/>
    <sheet name="10月" sheetId="29" r:id="rId11"/>
    <sheet name="11月" sheetId="31" r:id="rId12"/>
    <sheet name="12月" sheetId="32" r:id="rId13"/>
  </sheets>
  <definedNames>
    <definedName name="_xlnm.Print_Area" localSheetId="10">'10月'!$A$2:$AB$37</definedName>
    <definedName name="_xlnm.Print_Area" localSheetId="11">'11月'!$A$2:$AB$37</definedName>
    <definedName name="_xlnm.Print_Area" localSheetId="12">'12月'!$A$2:$AB$37</definedName>
    <definedName name="_xlnm.Print_Area" localSheetId="1">'1月'!$A$2:$AB$37</definedName>
    <definedName name="_xlnm.Print_Area" localSheetId="2">'2月'!$A$2:$AB$37</definedName>
    <definedName name="_xlnm.Print_Area" localSheetId="3">'3月'!$A$2:$AB$37</definedName>
    <definedName name="_xlnm.Print_Area" localSheetId="4">'4月'!$A$2:$AB$37</definedName>
    <definedName name="_xlnm.Print_Area" localSheetId="5">'5月'!$A$2:$AB$37</definedName>
    <definedName name="_xlnm.Print_Area" localSheetId="6">'6月'!$A$2:$AB$37</definedName>
    <definedName name="_xlnm.Print_Area" localSheetId="7">'7月'!$A$2:$AB$37</definedName>
    <definedName name="_xlnm.Print_Area" localSheetId="8">'８月'!$A$2:$AB$37</definedName>
    <definedName name="_xlnm.Print_Area" localSheetId="9">'9月'!$A$2:$AB$37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27" l="1"/>
  <c r="D33" i="27" l="1"/>
  <c r="G33" i="27"/>
  <c r="F33" i="27"/>
  <c r="E33" i="27"/>
  <c r="E35" i="32" l="1"/>
  <c r="F35" i="32"/>
  <c r="G35" i="32"/>
  <c r="A1" i="32"/>
  <c r="E2" i="32" s="1"/>
  <c r="G34" i="32"/>
  <c r="F34" i="32"/>
  <c r="E34" i="32"/>
  <c r="G33" i="32"/>
  <c r="F33" i="32"/>
  <c r="E33" i="32"/>
  <c r="G32" i="32"/>
  <c r="F32" i="32"/>
  <c r="E32" i="32"/>
  <c r="G31" i="32"/>
  <c r="F31" i="32"/>
  <c r="E31" i="32"/>
  <c r="G30" i="32"/>
  <c r="F30" i="32"/>
  <c r="E30" i="32"/>
  <c r="G29" i="32"/>
  <c r="F29" i="32"/>
  <c r="E29" i="32"/>
  <c r="G28" i="32"/>
  <c r="F28" i="32"/>
  <c r="E28" i="32"/>
  <c r="G27" i="32"/>
  <c r="F27" i="32"/>
  <c r="E27" i="32"/>
  <c r="G26" i="32"/>
  <c r="F26" i="32"/>
  <c r="E26" i="32"/>
  <c r="G25" i="32"/>
  <c r="F25" i="32"/>
  <c r="E25" i="32"/>
  <c r="G24" i="32"/>
  <c r="F24" i="32"/>
  <c r="E24" i="32"/>
  <c r="G23" i="32"/>
  <c r="F23" i="32"/>
  <c r="E23" i="32"/>
  <c r="G22" i="32"/>
  <c r="F22" i="32"/>
  <c r="E22" i="32"/>
  <c r="G21" i="32"/>
  <c r="F21" i="32"/>
  <c r="E21" i="32"/>
  <c r="G20" i="32"/>
  <c r="F20" i="32"/>
  <c r="E20" i="32"/>
  <c r="G19" i="32"/>
  <c r="F19" i="32"/>
  <c r="E19" i="32"/>
  <c r="G18" i="32"/>
  <c r="F18" i="32"/>
  <c r="E18" i="32"/>
  <c r="G17" i="32"/>
  <c r="F17" i="32"/>
  <c r="E17" i="32"/>
  <c r="G16" i="32"/>
  <c r="F16" i="32"/>
  <c r="E16" i="32"/>
  <c r="G15" i="32"/>
  <c r="F15" i="32"/>
  <c r="E15" i="32"/>
  <c r="G14" i="32"/>
  <c r="F14" i="32"/>
  <c r="E14" i="32"/>
  <c r="G13" i="32"/>
  <c r="F13" i="32"/>
  <c r="E13" i="32"/>
  <c r="G12" i="32"/>
  <c r="F12" i="32"/>
  <c r="E12" i="32"/>
  <c r="G11" i="32"/>
  <c r="F11" i="32"/>
  <c r="E11" i="32"/>
  <c r="G10" i="32"/>
  <c r="F10" i="32"/>
  <c r="E10" i="32"/>
  <c r="G9" i="32"/>
  <c r="F9" i="32"/>
  <c r="E9" i="32"/>
  <c r="G8" i="32"/>
  <c r="F8" i="32"/>
  <c r="E8" i="32"/>
  <c r="G7" i="32"/>
  <c r="F7" i="32"/>
  <c r="E7" i="32"/>
  <c r="G6" i="32"/>
  <c r="F6" i="32"/>
  <c r="E6" i="32"/>
  <c r="G5" i="32"/>
  <c r="F5" i="32"/>
  <c r="E5" i="32"/>
  <c r="A1" i="31"/>
  <c r="E2" i="31" s="1"/>
  <c r="G34" i="31"/>
  <c r="F34" i="31"/>
  <c r="E34" i="31"/>
  <c r="G33" i="31"/>
  <c r="F33" i="31"/>
  <c r="E33" i="31"/>
  <c r="G32" i="31"/>
  <c r="F32" i="31"/>
  <c r="E32" i="31"/>
  <c r="G31" i="31"/>
  <c r="F31" i="31"/>
  <c r="E31" i="31"/>
  <c r="G30" i="31"/>
  <c r="F30" i="31"/>
  <c r="E30" i="31"/>
  <c r="G29" i="31"/>
  <c r="F29" i="31"/>
  <c r="E29" i="31"/>
  <c r="G28" i="31"/>
  <c r="F28" i="31"/>
  <c r="E28" i="31"/>
  <c r="G27" i="31"/>
  <c r="F27" i="31"/>
  <c r="E27" i="31"/>
  <c r="G26" i="31"/>
  <c r="F26" i="31"/>
  <c r="E26" i="31"/>
  <c r="G25" i="31"/>
  <c r="F25" i="31"/>
  <c r="E25" i="31"/>
  <c r="G24" i="31"/>
  <c r="F24" i="31"/>
  <c r="E24" i="31"/>
  <c r="G23" i="31"/>
  <c r="F23" i="31"/>
  <c r="E23" i="31"/>
  <c r="G22" i="31"/>
  <c r="F22" i="31"/>
  <c r="E22" i="31"/>
  <c r="G21" i="31"/>
  <c r="F21" i="31"/>
  <c r="E21" i="31"/>
  <c r="G20" i="31"/>
  <c r="F20" i="31"/>
  <c r="E20" i="31"/>
  <c r="G19" i="31"/>
  <c r="F19" i="31"/>
  <c r="E19" i="31"/>
  <c r="G18" i="31"/>
  <c r="F18" i="31"/>
  <c r="E18" i="31"/>
  <c r="G17" i="31"/>
  <c r="F17" i="31"/>
  <c r="E17" i="31"/>
  <c r="G16" i="31"/>
  <c r="F16" i="31"/>
  <c r="E16" i="31"/>
  <c r="G15" i="31"/>
  <c r="F15" i="31"/>
  <c r="E15" i="31"/>
  <c r="G14" i="31"/>
  <c r="F14" i="31"/>
  <c r="E14" i="31"/>
  <c r="G13" i="31"/>
  <c r="F13" i="31"/>
  <c r="E13" i="31"/>
  <c r="G12" i="31"/>
  <c r="F12" i="31"/>
  <c r="E12" i="31"/>
  <c r="G11" i="31"/>
  <c r="F11" i="31"/>
  <c r="E11" i="31"/>
  <c r="G10" i="31"/>
  <c r="F10" i="31"/>
  <c r="E10" i="31"/>
  <c r="G9" i="31"/>
  <c r="F9" i="31"/>
  <c r="E9" i="31"/>
  <c r="G8" i="31"/>
  <c r="F8" i="31"/>
  <c r="E8" i="31"/>
  <c r="G7" i="31"/>
  <c r="F7" i="31"/>
  <c r="E7" i="31"/>
  <c r="G6" i="31"/>
  <c r="F6" i="31"/>
  <c r="E6" i="31"/>
  <c r="G5" i="31"/>
  <c r="F5" i="31"/>
  <c r="E5" i="31"/>
  <c r="A1" i="29"/>
  <c r="D33" i="29" s="1"/>
  <c r="A1" i="25"/>
  <c r="E2" i="25" s="1"/>
  <c r="A1" i="24"/>
  <c r="D34" i="24" s="1"/>
  <c r="A1" i="23"/>
  <c r="A1" i="22"/>
  <c r="D31" i="22" s="1"/>
  <c r="A1" i="18"/>
  <c r="D32" i="27"/>
  <c r="A1" i="1"/>
  <c r="A1" i="26"/>
  <c r="D35" i="26" s="1"/>
  <c r="A1" i="28"/>
  <c r="E2" i="28" s="1"/>
  <c r="G34" i="29"/>
  <c r="F34" i="29"/>
  <c r="E34" i="29"/>
  <c r="G33" i="29"/>
  <c r="F33" i="29"/>
  <c r="E33" i="29"/>
  <c r="G32" i="29"/>
  <c r="F32" i="29"/>
  <c r="E32" i="29"/>
  <c r="G31" i="29"/>
  <c r="F31" i="29"/>
  <c r="E31" i="29"/>
  <c r="G30" i="29"/>
  <c r="F30" i="29"/>
  <c r="E30" i="29"/>
  <c r="G29" i="29"/>
  <c r="F29" i="29"/>
  <c r="E29" i="29"/>
  <c r="G28" i="29"/>
  <c r="F28" i="29"/>
  <c r="E28" i="29"/>
  <c r="G27" i="29"/>
  <c r="F27" i="29"/>
  <c r="E27" i="29"/>
  <c r="G26" i="29"/>
  <c r="F26" i="29"/>
  <c r="E26" i="29"/>
  <c r="G25" i="29"/>
  <c r="F25" i="29"/>
  <c r="E25" i="29"/>
  <c r="G24" i="29"/>
  <c r="F24" i="29"/>
  <c r="E24" i="29"/>
  <c r="G23" i="29"/>
  <c r="F23" i="29"/>
  <c r="E23" i="29"/>
  <c r="G22" i="29"/>
  <c r="F22" i="29"/>
  <c r="E22" i="29"/>
  <c r="G21" i="29"/>
  <c r="F21" i="29"/>
  <c r="E21" i="29"/>
  <c r="G20" i="29"/>
  <c r="F20" i="29"/>
  <c r="E20" i="29"/>
  <c r="G19" i="29"/>
  <c r="F19" i="29"/>
  <c r="E19" i="29"/>
  <c r="G18" i="29"/>
  <c r="F18" i="29"/>
  <c r="E18" i="29"/>
  <c r="G17" i="29"/>
  <c r="F17" i="29"/>
  <c r="E17" i="29"/>
  <c r="G16" i="29"/>
  <c r="F16" i="29"/>
  <c r="E16" i="29"/>
  <c r="G15" i="29"/>
  <c r="F15" i="29"/>
  <c r="E15" i="29"/>
  <c r="G14" i="29"/>
  <c r="F14" i="29"/>
  <c r="E14" i="29"/>
  <c r="G13" i="29"/>
  <c r="F13" i="29"/>
  <c r="E13" i="29"/>
  <c r="G12" i="29"/>
  <c r="F12" i="29"/>
  <c r="E12" i="29"/>
  <c r="G11" i="29"/>
  <c r="F11" i="29"/>
  <c r="E11" i="29"/>
  <c r="G10" i="29"/>
  <c r="F10" i="29"/>
  <c r="E10" i="29"/>
  <c r="G9" i="29"/>
  <c r="F9" i="29"/>
  <c r="E9" i="29"/>
  <c r="G8" i="29"/>
  <c r="F8" i="29"/>
  <c r="E8" i="29"/>
  <c r="G7" i="29"/>
  <c r="F7" i="29"/>
  <c r="E7" i="29"/>
  <c r="G6" i="29"/>
  <c r="F6" i="29"/>
  <c r="E6" i="29"/>
  <c r="G5" i="29"/>
  <c r="F5" i="29"/>
  <c r="E5" i="29"/>
  <c r="G35" i="28"/>
  <c r="F35" i="28"/>
  <c r="E35" i="28"/>
  <c r="G34" i="28"/>
  <c r="F34" i="28"/>
  <c r="E34" i="28"/>
  <c r="G33" i="28"/>
  <c r="F33" i="28"/>
  <c r="E33" i="28"/>
  <c r="G32" i="28"/>
  <c r="F32" i="28"/>
  <c r="E32" i="28"/>
  <c r="G31" i="28"/>
  <c r="F31" i="28"/>
  <c r="E31" i="28"/>
  <c r="G30" i="28"/>
  <c r="F30" i="28"/>
  <c r="E30" i="28"/>
  <c r="G29" i="28"/>
  <c r="F29" i="28"/>
  <c r="E29" i="28"/>
  <c r="G28" i="28"/>
  <c r="F28" i="28"/>
  <c r="E28" i="28"/>
  <c r="G27" i="28"/>
  <c r="F27" i="28"/>
  <c r="E27" i="28"/>
  <c r="G26" i="28"/>
  <c r="F26" i="28"/>
  <c r="E26" i="28"/>
  <c r="G25" i="28"/>
  <c r="F25" i="28"/>
  <c r="E25" i="28"/>
  <c r="G24" i="28"/>
  <c r="F24" i="28"/>
  <c r="E24" i="28"/>
  <c r="G23" i="28"/>
  <c r="F23" i="28"/>
  <c r="E23" i="28"/>
  <c r="G22" i="28"/>
  <c r="F22" i="28"/>
  <c r="E22" i="28"/>
  <c r="G21" i="28"/>
  <c r="F21" i="28"/>
  <c r="E21" i="28"/>
  <c r="G20" i="28"/>
  <c r="F20" i="28"/>
  <c r="E20" i="28"/>
  <c r="G19" i="28"/>
  <c r="F19" i="28"/>
  <c r="E19" i="28"/>
  <c r="G18" i="28"/>
  <c r="F18" i="28"/>
  <c r="E18" i="28"/>
  <c r="G17" i="28"/>
  <c r="F17" i="28"/>
  <c r="E17" i="28"/>
  <c r="G16" i="28"/>
  <c r="F16" i="28"/>
  <c r="E16" i="28"/>
  <c r="G15" i="28"/>
  <c r="F15" i="28"/>
  <c r="E15" i="28"/>
  <c r="G14" i="28"/>
  <c r="F14" i="28"/>
  <c r="E14" i="28"/>
  <c r="G13" i="28"/>
  <c r="F13" i="28"/>
  <c r="E13" i="28"/>
  <c r="G12" i="28"/>
  <c r="F12" i="28"/>
  <c r="E12" i="28"/>
  <c r="G11" i="28"/>
  <c r="F11" i="28"/>
  <c r="E11" i="28"/>
  <c r="G10" i="28"/>
  <c r="F10" i="28"/>
  <c r="E10" i="28"/>
  <c r="G9" i="28"/>
  <c r="F9" i="28"/>
  <c r="E9" i="28"/>
  <c r="G8" i="28"/>
  <c r="F8" i="28"/>
  <c r="E8" i="28"/>
  <c r="G7" i="28"/>
  <c r="F7" i="28"/>
  <c r="E7" i="28"/>
  <c r="G6" i="28"/>
  <c r="F6" i="28"/>
  <c r="E6" i="28"/>
  <c r="G5" i="28"/>
  <c r="F5" i="28"/>
  <c r="E5" i="28"/>
  <c r="G32" i="27"/>
  <c r="F32" i="27"/>
  <c r="E32" i="27"/>
  <c r="G31" i="27"/>
  <c r="F31" i="27"/>
  <c r="E31" i="27"/>
  <c r="G30" i="27"/>
  <c r="F30" i="27"/>
  <c r="E30" i="27"/>
  <c r="G29" i="27"/>
  <c r="F29" i="27"/>
  <c r="E29" i="27"/>
  <c r="G28" i="27"/>
  <c r="F28" i="27"/>
  <c r="E28" i="27"/>
  <c r="G27" i="27"/>
  <c r="F27" i="27"/>
  <c r="E27" i="27"/>
  <c r="G26" i="27"/>
  <c r="F26" i="27"/>
  <c r="E26" i="27"/>
  <c r="G25" i="27"/>
  <c r="F25" i="27"/>
  <c r="E25" i="27"/>
  <c r="G24" i="27"/>
  <c r="F24" i="27"/>
  <c r="E24" i="27"/>
  <c r="G23" i="27"/>
  <c r="F23" i="27"/>
  <c r="E23" i="27"/>
  <c r="G22" i="27"/>
  <c r="F22" i="27"/>
  <c r="E22" i="27"/>
  <c r="G21" i="27"/>
  <c r="F21" i="27"/>
  <c r="E21" i="27"/>
  <c r="G20" i="27"/>
  <c r="F20" i="27"/>
  <c r="E20" i="27"/>
  <c r="G19" i="27"/>
  <c r="F19" i="27"/>
  <c r="E19" i="27"/>
  <c r="G18" i="27"/>
  <c r="F18" i="27"/>
  <c r="E18" i="27"/>
  <c r="G17" i="27"/>
  <c r="F17" i="27"/>
  <c r="E17" i="27"/>
  <c r="G16" i="27"/>
  <c r="F16" i="27"/>
  <c r="E16" i="27"/>
  <c r="G15" i="27"/>
  <c r="F15" i="27"/>
  <c r="E15" i="27"/>
  <c r="G14" i="27"/>
  <c r="F14" i="27"/>
  <c r="E14" i="27"/>
  <c r="G13" i="27"/>
  <c r="F13" i="27"/>
  <c r="E13" i="27"/>
  <c r="G12" i="27"/>
  <c r="F12" i="27"/>
  <c r="E12" i="27"/>
  <c r="G11" i="27"/>
  <c r="F11" i="27"/>
  <c r="E11" i="27"/>
  <c r="G10" i="27"/>
  <c r="F10" i="27"/>
  <c r="E10" i="27"/>
  <c r="G9" i="27"/>
  <c r="F9" i="27"/>
  <c r="E9" i="27"/>
  <c r="G8" i="27"/>
  <c r="F8" i="27"/>
  <c r="E8" i="27"/>
  <c r="G7" i="27"/>
  <c r="F7" i="27"/>
  <c r="E7" i="27"/>
  <c r="G6" i="27"/>
  <c r="F6" i="27"/>
  <c r="E6" i="27"/>
  <c r="G5" i="27"/>
  <c r="F5" i="27"/>
  <c r="E5" i="27"/>
  <c r="G35" i="26"/>
  <c r="F35" i="26"/>
  <c r="E35" i="26"/>
  <c r="G34" i="26"/>
  <c r="F34" i="26"/>
  <c r="E34" i="26"/>
  <c r="G33" i="26"/>
  <c r="F33" i="26"/>
  <c r="E33" i="26"/>
  <c r="G32" i="26"/>
  <c r="F32" i="26"/>
  <c r="E32" i="26"/>
  <c r="G31" i="26"/>
  <c r="F31" i="26"/>
  <c r="E31" i="26"/>
  <c r="G30" i="26"/>
  <c r="F30" i="26"/>
  <c r="E30" i="26"/>
  <c r="G29" i="26"/>
  <c r="F29" i="26"/>
  <c r="E29" i="26"/>
  <c r="G28" i="26"/>
  <c r="F28" i="26"/>
  <c r="E28" i="26"/>
  <c r="G27" i="26"/>
  <c r="F27" i="26"/>
  <c r="E27" i="26"/>
  <c r="G26" i="26"/>
  <c r="F26" i="26"/>
  <c r="E26" i="26"/>
  <c r="G25" i="26"/>
  <c r="F25" i="26"/>
  <c r="E25" i="26"/>
  <c r="G24" i="26"/>
  <c r="F24" i="26"/>
  <c r="E24" i="26"/>
  <c r="G23" i="26"/>
  <c r="F23" i="26"/>
  <c r="E23" i="26"/>
  <c r="G22" i="26"/>
  <c r="F22" i="26"/>
  <c r="E22" i="26"/>
  <c r="G21" i="26"/>
  <c r="F21" i="26"/>
  <c r="E21" i="26"/>
  <c r="G20" i="26"/>
  <c r="F20" i="26"/>
  <c r="E20" i="26"/>
  <c r="G19" i="26"/>
  <c r="F19" i="26"/>
  <c r="E19" i="26"/>
  <c r="G18" i="26"/>
  <c r="F18" i="26"/>
  <c r="E18" i="26"/>
  <c r="G17" i="26"/>
  <c r="F17" i="26"/>
  <c r="E17" i="26"/>
  <c r="G16" i="26"/>
  <c r="F16" i="26"/>
  <c r="E16" i="26"/>
  <c r="G15" i="26"/>
  <c r="F15" i="26"/>
  <c r="E15" i="26"/>
  <c r="G14" i="26"/>
  <c r="F14" i="26"/>
  <c r="E14" i="26"/>
  <c r="G13" i="26"/>
  <c r="F13" i="26"/>
  <c r="E13" i="26"/>
  <c r="G12" i="26"/>
  <c r="F12" i="26"/>
  <c r="E12" i="26"/>
  <c r="G11" i="26"/>
  <c r="F11" i="26"/>
  <c r="E11" i="26"/>
  <c r="G10" i="26"/>
  <c r="F10" i="26"/>
  <c r="E10" i="26"/>
  <c r="G9" i="26"/>
  <c r="F9" i="26"/>
  <c r="E9" i="26"/>
  <c r="G8" i="26"/>
  <c r="F8" i="26"/>
  <c r="E8" i="26"/>
  <c r="G7" i="26"/>
  <c r="F7" i="26"/>
  <c r="E7" i="26"/>
  <c r="G6" i="26"/>
  <c r="F6" i="26"/>
  <c r="E6" i="26"/>
  <c r="G5" i="26"/>
  <c r="F5" i="26"/>
  <c r="E5" i="26"/>
  <c r="G34" i="25"/>
  <c r="F34" i="25"/>
  <c r="E34" i="25"/>
  <c r="G33" i="25"/>
  <c r="F33" i="25"/>
  <c r="E33" i="25"/>
  <c r="D33" i="25"/>
  <c r="G32" i="25"/>
  <c r="F32" i="25"/>
  <c r="E32" i="25"/>
  <c r="G31" i="25"/>
  <c r="F31" i="25"/>
  <c r="E31" i="25"/>
  <c r="D31" i="25"/>
  <c r="G30" i="25"/>
  <c r="F30" i="25"/>
  <c r="E30" i="25"/>
  <c r="G29" i="25"/>
  <c r="F29" i="25"/>
  <c r="E29" i="25"/>
  <c r="D29" i="25"/>
  <c r="G28" i="25"/>
  <c r="F28" i="25"/>
  <c r="E28" i="25"/>
  <c r="G27" i="25"/>
  <c r="F27" i="25"/>
  <c r="E27" i="25"/>
  <c r="D27" i="25"/>
  <c r="G26" i="25"/>
  <c r="F26" i="25"/>
  <c r="E26" i="25"/>
  <c r="G25" i="25"/>
  <c r="F25" i="25"/>
  <c r="E25" i="25"/>
  <c r="D25" i="25"/>
  <c r="G24" i="25"/>
  <c r="F24" i="25"/>
  <c r="E24" i="25"/>
  <c r="G23" i="25"/>
  <c r="F23" i="25"/>
  <c r="E23" i="25"/>
  <c r="D23" i="25"/>
  <c r="G22" i="25"/>
  <c r="F22" i="25"/>
  <c r="E22" i="25"/>
  <c r="G21" i="25"/>
  <c r="F21" i="25"/>
  <c r="E21" i="25"/>
  <c r="D21" i="25"/>
  <c r="G20" i="25"/>
  <c r="F20" i="25"/>
  <c r="E20" i="25"/>
  <c r="D20" i="25"/>
  <c r="G19" i="25"/>
  <c r="F19" i="25"/>
  <c r="E19" i="25"/>
  <c r="D19" i="25"/>
  <c r="G18" i="25"/>
  <c r="F18" i="25"/>
  <c r="E18" i="25"/>
  <c r="D18" i="25"/>
  <c r="G17" i="25"/>
  <c r="F17" i="25"/>
  <c r="E17" i="25"/>
  <c r="D17" i="25"/>
  <c r="G16" i="25"/>
  <c r="F16" i="25"/>
  <c r="E16" i="25"/>
  <c r="D16" i="25"/>
  <c r="G15" i="25"/>
  <c r="F15" i="25"/>
  <c r="E15" i="25"/>
  <c r="D15" i="25"/>
  <c r="G14" i="25"/>
  <c r="F14" i="25"/>
  <c r="E14" i="25"/>
  <c r="D14" i="25"/>
  <c r="G13" i="25"/>
  <c r="F13" i="25"/>
  <c r="E13" i="25"/>
  <c r="D13" i="25"/>
  <c r="G12" i="25"/>
  <c r="F12" i="25"/>
  <c r="E12" i="25"/>
  <c r="D12" i="25"/>
  <c r="G11" i="25"/>
  <c r="F11" i="25"/>
  <c r="E11" i="25"/>
  <c r="D11" i="25"/>
  <c r="G10" i="25"/>
  <c r="F10" i="25"/>
  <c r="E10" i="25"/>
  <c r="D10" i="25"/>
  <c r="G9" i="25"/>
  <c r="F9" i="25"/>
  <c r="E9" i="25"/>
  <c r="D9" i="25"/>
  <c r="G8" i="25"/>
  <c r="F8" i="25"/>
  <c r="E8" i="25"/>
  <c r="D8" i="25"/>
  <c r="G7" i="25"/>
  <c r="F7" i="25"/>
  <c r="E7" i="25"/>
  <c r="D7" i="25"/>
  <c r="G6" i="25"/>
  <c r="F6" i="25"/>
  <c r="E6" i="25"/>
  <c r="D6" i="25"/>
  <c r="G5" i="25"/>
  <c r="F5" i="25"/>
  <c r="E5" i="25"/>
  <c r="D5" i="25"/>
  <c r="G35" i="24"/>
  <c r="F35" i="24"/>
  <c r="E35" i="24"/>
  <c r="G34" i="24"/>
  <c r="F34" i="24"/>
  <c r="E34" i="24"/>
  <c r="G33" i="24"/>
  <c r="F33" i="24"/>
  <c r="E33" i="24"/>
  <c r="G32" i="24"/>
  <c r="F32" i="24"/>
  <c r="E32" i="24"/>
  <c r="G31" i="24"/>
  <c r="F31" i="24"/>
  <c r="E31" i="24"/>
  <c r="G30" i="24"/>
  <c r="F30" i="24"/>
  <c r="E30" i="24"/>
  <c r="G29" i="24"/>
  <c r="F29" i="24"/>
  <c r="E29" i="24"/>
  <c r="G28" i="24"/>
  <c r="F28" i="24"/>
  <c r="E28" i="24"/>
  <c r="G27" i="24"/>
  <c r="F27" i="24"/>
  <c r="E27" i="24"/>
  <c r="G26" i="24"/>
  <c r="F26" i="24"/>
  <c r="E26" i="24"/>
  <c r="G25" i="24"/>
  <c r="F25" i="24"/>
  <c r="E25" i="24"/>
  <c r="G24" i="24"/>
  <c r="F24" i="24"/>
  <c r="E24" i="24"/>
  <c r="G23" i="24"/>
  <c r="F23" i="24"/>
  <c r="E23" i="24"/>
  <c r="G22" i="24"/>
  <c r="F22" i="24"/>
  <c r="E22" i="24"/>
  <c r="G21" i="24"/>
  <c r="F21" i="24"/>
  <c r="E21" i="24"/>
  <c r="G20" i="24"/>
  <c r="F20" i="24"/>
  <c r="E20" i="24"/>
  <c r="G19" i="24"/>
  <c r="F19" i="24"/>
  <c r="E19" i="24"/>
  <c r="G18" i="24"/>
  <c r="F18" i="24"/>
  <c r="E18" i="24"/>
  <c r="G17" i="24"/>
  <c r="F17" i="24"/>
  <c r="E17" i="24"/>
  <c r="G16" i="24"/>
  <c r="F16" i="24"/>
  <c r="E16" i="24"/>
  <c r="G15" i="24"/>
  <c r="F15" i="24"/>
  <c r="E15" i="24"/>
  <c r="G14" i="24"/>
  <c r="F14" i="24"/>
  <c r="E14" i="24"/>
  <c r="G13" i="24"/>
  <c r="F13" i="24"/>
  <c r="E13" i="24"/>
  <c r="G12" i="24"/>
  <c r="F12" i="24"/>
  <c r="E12" i="24"/>
  <c r="G11" i="24"/>
  <c r="F11" i="24"/>
  <c r="E11" i="24"/>
  <c r="G10" i="24"/>
  <c r="F10" i="24"/>
  <c r="E10" i="24"/>
  <c r="G9" i="24"/>
  <c r="F9" i="24"/>
  <c r="E9" i="24"/>
  <c r="G8" i="24"/>
  <c r="F8" i="24"/>
  <c r="E8" i="24"/>
  <c r="G7" i="24"/>
  <c r="F7" i="24"/>
  <c r="E7" i="24"/>
  <c r="G6" i="24"/>
  <c r="F6" i="24"/>
  <c r="E6" i="24"/>
  <c r="G5" i="24"/>
  <c r="F5" i="24"/>
  <c r="E5" i="24"/>
  <c r="G35" i="23"/>
  <c r="F35" i="23"/>
  <c r="E35" i="23"/>
  <c r="D35" i="23"/>
  <c r="G34" i="23"/>
  <c r="F34" i="23"/>
  <c r="E34" i="23"/>
  <c r="D34" i="23"/>
  <c r="G33" i="23"/>
  <c r="F33" i="23"/>
  <c r="E33" i="23"/>
  <c r="D33" i="23"/>
  <c r="G32" i="23"/>
  <c r="F32" i="23"/>
  <c r="E32" i="23"/>
  <c r="D32" i="23"/>
  <c r="G31" i="23"/>
  <c r="F31" i="23"/>
  <c r="E31" i="23"/>
  <c r="D31" i="23"/>
  <c r="G30" i="23"/>
  <c r="F30" i="23"/>
  <c r="E30" i="23"/>
  <c r="D30" i="23"/>
  <c r="G29" i="23"/>
  <c r="F29" i="23"/>
  <c r="E29" i="23"/>
  <c r="D29" i="23"/>
  <c r="G28" i="23"/>
  <c r="F28" i="23"/>
  <c r="E28" i="23"/>
  <c r="D28" i="23"/>
  <c r="G27" i="23"/>
  <c r="F27" i="23"/>
  <c r="E27" i="23"/>
  <c r="D27" i="23"/>
  <c r="G26" i="23"/>
  <c r="F26" i="23"/>
  <c r="E26" i="23"/>
  <c r="D26" i="23"/>
  <c r="G25" i="23"/>
  <c r="F25" i="23"/>
  <c r="E25" i="23"/>
  <c r="D25" i="23"/>
  <c r="G24" i="23"/>
  <c r="F24" i="23"/>
  <c r="E24" i="23"/>
  <c r="D24" i="23"/>
  <c r="G23" i="23"/>
  <c r="F23" i="23"/>
  <c r="E23" i="23"/>
  <c r="D23" i="23"/>
  <c r="G22" i="23"/>
  <c r="F22" i="23"/>
  <c r="E22" i="23"/>
  <c r="D22" i="23"/>
  <c r="G21" i="23"/>
  <c r="F21" i="23"/>
  <c r="E21" i="23"/>
  <c r="D21" i="23"/>
  <c r="G20" i="23"/>
  <c r="F20" i="23"/>
  <c r="E20" i="23"/>
  <c r="D20" i="23"/>
  <c r="G19" i="23"/>
  <c r="F19" i="23"/>
  <c r="E19" i="23"/>
  <c r="D19" i="23"/>
  <c r="G18" i="23"/>
  <c r="F18" i="23"/>
  <c r="E18" i="23"/>
  <c r="D18" i="23"/>
  <c r="G17" i="23"/>
  <c r="F17" i="23"/>
  <c r="E17" i="23"/>
  <c r="D17" i="23"/>
  <c r="G16" i="23"/>
  <c r="F16" i="23"/>
  <c r="E16" i="23"/>
  <c r="D16" i="23"/>
  <c r="G15" i="23"/>
  <c r="F15" i="23"/>
  <c r="E15" i="23"/>
  <c r="D15" i="23"/>
  <c r="G14" i="23"/>
  <c r="F14" i="23"/>
  <c r="E14" i="23"/>
  <c r="D14" i="23"/>
  <c r="G13" i="23"/>
  <c r="F13" i="23"/>
  <c r="E13" i="23"/>
  <c r="D13" i="23"/>
  <c r="G12" i="23"/>
  <c r="F12" i="23"/>
  <c r="E12" i="23"/>
  <c r="D12" i="23"/>
  <c r="G11" i="23"/>
  <c r="F11" i="23"/>
  <c r="E11" i="23"/>
  <c r="D11" i="23"/>
  <c r="G10" i="23"/>
  <c r="F10" i="23"/>
  <c r="E10" i="23"/>
  <c r="D10" i="23"/>
  <c r="G9" i="23"/>
  <c r="F9" i="23"/>
  <c r="E9" i="23"/>
  <c r="D9" i="23"/>
  <c r="G8" i="23"/>
  <c r="F8" i="23"/>
  <c r="E8" i="23"/>
  <c r="D8" i="23"/>
  <c r="G7" i="23"/>
  <c r="F7" i="23"/>
  <c r="E7" i="23"/>
  <c r="D7" i="23"/>
  <c r="G6" i="23"/>
  <c r="F6" i="23"/>
  <c r="E6" i="23"/>
  <c r="D6" i="23"/>
  <c r="G5" i="23"/>
  <c r="F5" i="23"/>
  <c r="E5" i="23"/>
  <c r="D5" i="23"/>
  <c r="E2" i="23"/>
  <c r="D2" i="23"/>
  <c r="G34" i="22"/>
  <c r="F34" i="22"/>
  <c r="E34" i="22"/>
  <c r="D34" i="22"/>
  <c r="G33" i="22"/>
  <c r="F33" i="22"/>
  <c r="E33" i="22"/>
  <c r="G32" i="22"/>
  <c r="F32" i="22"/>
  <c r="E32" i="22"/>
  <c r="D32" i="22"/>
  <c r="G31" i="22"/>
  <c r="F31" i="22"/>
  <c r="E31" i="22"/>
  <c r="G30" i="22"/>
  <c r="F30" i="22"/>
  <c r="E30" i="22"/>
  <c r="D30" i="22"/>
  <c r="G29" i="22"/>
  <c r="F29" i="22"/>
  <c r="E29" i="22"/>
  <c r="D29" i="22"/>
  <c r="G28" i="22"/>
  <c r="F28" i="22"/>
  <c r="E28" i="22"/>
  <c r="D28" i="22"/>
  <c r="G27" i="22"/>
  <c r="F27" i="22"/>
  <c r="E27" i="22"/>
  <c r="D27" i="22"/>
  <c r="G26" i="22"/>
  <c r="F26" i="22"/>
  <c r="E26" i="22"/>
  <c r="D26" i="22"/>
  <c r="G25" i="22"/>
  <c r="F25" i="22"/>
  <c r="E25" i="22"/>
  <c r="D25" i="22"/>
  <c r="G24" i="22"/>
  <c r="F24" i="22"/>
  <c r="E24" i="22"/>
  <c r="D24" i="22"/>
  <c r="G23" i="22"/>
  <c r="F23" i="22"/>
  <c r="E23" i="22"/>
  <c r="D23" i="22"/>
  <c r="G22" i="22"/>
  <c r="F22" i="22"/>
  <c r="E22" i="22"/>
  <c r="D22" i="22"/>
  <c r="G21" i="22"/>
  <c r="F21" i="22"/>
  <c r="E21" i="22"/>
  <c r="D21" i="22"/>
  <c r="G20" i="22"/>
  <c r="F20" i="22"/>
  <c r="E20" i="22"/>
  <c r="D20" i="22"/>
  <c r="G19" i="22"/>
  <c r="F19" i="22"/>
  <c r="E19" i="22"/>
  <c r="D19" i="22"/>
  <c r="G18" i="22"/>
  <c r="F18" i="22"/>
  <c r="E18" i="22"/>
  <c r="D18" i="22"/>
  <c r="G17" i="22"/>
  <c r="F17" i="22"/>
  <c r="E17" i="22"/>
  <c r="D17" i="22"/>
  <c r="G16" i="22"/>
  <c r="F16" i="22"/>
  <c r="E16" i="22"/>
  <c r="D16" i="22"/>
  <c r="G15" i="22"/>
  <c r="F15" i="22"/>
  <c r="E15" i="22"/>
  <c r="D15" i="22"/>
  <c r="G14" i="22"/>
  <c r="F14" i="22"/>
  <c r="E14" i="22"/>
  <c r="D14" i="22"/>
  <c r="G13" i="22"/>
  <c r="F13" i="22"/>
  <c r="E13" i="22"/>
  <c r="D13" i="22"/>
  <c r="G12" i="22"/>
  <c r="F12" i="22"/>
  <c r="E12" i="22"/>
  <c r="D12" i="22"/>
  <c r="G11" i="22"/>
  <c r="F11" i="22"/>
  <c r="E11" i="22"/>
  <c r="D11" i="22"/>
  <c r="G10" i="22"/>
  <c r="F10" i="22"/>
  <c r="E10" i="22"/>
  <c r="D10" i="22"/>
  <c r="G9" i="22"/>
  <c r="F9" i="22"/>
  <c r="E9" i="22"/>
  <c r="D9" i="22"/>
  <c r="G8" i="22"/>
  <c r="F8" i="22"/>
  <c r="E8" i="22"/>
  <c r="D8" i="22"/>
  <c r="G7" i="22"/>
  <c r="F7" i="22"/>
  <c r="E7" i="22"/>
  <c r="D7" i="22"/>
  <c r="G6" i="22"/>
  <c r="F6" i="22"/>
  <c r="E6" i="22"/>
  <c r="D6" i="22"/>
  <c r="G5" i="22"/>
  <c r="F5" i="22"/>
  <c r="E5" i="22"/>
  <c r="D5" i="22"/>
  <c r="D2" i="24" l="1"/>
  <c r="E2" i="24"/>
  <c r="D33" i="24"/>
  <c r="D5" i="24"/>
  <c r="D7" i="24"/>
  <c r="D9" i="24"/>
  <c r="D11" i="24"/>
  <c r="D13" i="24"/>
  <c r="D15" i="24"/>
  <c r="D17" i="24"/>
  <c r="D19" i="24"/>
  <c r="D21" i="24"/>
  <c r="D23" i="24"/>
  <c r="D25" i="24"/>
  <c r="D27" i="24"/>
  <c r="D29" i="24"/>
  <c r="D31" i="24"/>
  <c r="D6" i="28"/>
  <c r="D8" i="28"/>
  <c r="D10" i="28"/>
  <c r="D12" i="28"/>
  <c r="D14" i="28"/>
  <c r="D16" i="28"/>
  <c r="D18" i="28"/>
  <c r="D20" i="28"/>
  <c r="D22" i="28"/>
  <c r="D24" i="28"/>
  <c r="D26" i="28"/>
  <c r="D28" i="28"/>
  <c r="D30" i="28"/>
  <c r="D32" i="28"/>
  <c r="D34" i="28"/>
  <c r="D2" i="28"/>
  <c r="D6" i="24"/>
  <c r="D8" i="24"/>
  <c r="D10" i="24"/>
  <c r="D12" i="24"/>
  <c r="D14" i="24"/>
  <c r="D16" i="24"/>
  <c r="D18" i="24"/>
  <c r="D20" i="24"/>
  <c r="D22" i="24"/>
  <c r="D24" i="24"/>
  <c r="D26" i="24"/>
  <c r="D28" i="24"/>
  <c r="D30" i="24"/>
  <c r="D5" i="28"/>
  <c r="D7" i="28"/>
  <c r="D9" i="28"/>
  <c r="D11" i="28"/>
  <c r="D13" i="28"/>
  <c r="D15" i="28"/>
  <c r="D17" i="28"/>
  <c r="D19" i="28"/>
  <c r="D21" i="28"/>
  <c r="D23" i="28"/>
  <c r="D25" i="28"/>
  <c r="D27" i="28"/>
  <c r="D29" i="28"/>
  <c r="D31" i="28"/>
  <c r="D33" i="28"/>
  <c r="D35" i="28"/>
  <c r="D35" i="32"/>
  <c r="D5" i="32"/>
  <c r="D7" i="32"/>
  <c r="D9" i="32"/>
  <c r="D11" i="32"/>
  <c r="D13" i="32"/>
  <c r="D15" i="32"/>
  <c r="D17" i="32"/>
  <c r="D19" i="32"/>
  <c r="D21" i="32"/>
  <c r="D23" i="32"/>
  <c r="D25" i="32"/>
  <c r="D27" i="32"/>
  <c r="D29" i="32"/>
  <c r="D31" i="32"/>
  <c r="D33" i="32"/>
  <c r="D6" i="32"/>
  <c r="D8" i="32"/>
  <c r="D10" i="32"/>
  <c r="D12" i="32"/>
  <c r="D14" i="32"/>
  <c r="D16" i="32"/>
  <c r="D18" i="32"/>
  <c r="D20" i="32"/>
  <c r="D22" i="32"/>
  <c r="D24" i="32"/>
  <c r="D26" i="32"/>
  <c r="D28" i="32"/>
  <c r="D30" i="32"/>
  <c r="D32" i="32"/>
  <c r="D34" i="32"/>
  <c r="D2" i="32"/>
  <c r="D2" i="31"/>
  <c r="D5" i="31"/>
  <c r="D7" i="31"/>
  <c r="D9" i="31"/>
  <c r="D11" i="31"/>
  <c r="D13" i="31"/>
  <c r="D15" i="31"/>
  <c r="D17" i="31"/>
  <c r="D19" i="31"/>
  <c r="D21" i="31"/>
  <c r="D23" i="31"/>
  <c r="D25" i="31"/>
  <c r="D27" i="31"/>
  <c r="D29" i="31"/>
  <c r="D31" i="31"/>
  <c r="D33" i="31"/>
  <c r="D6" i="31"/>
  <c r="D8" i="31"/>
  <c r="D10" i="31"/>
  <c r="D12" i="31"/>
  <c r="D14" i="31"/>
  <c r="D16" i="31"/>
  <c r="D18" i="31"/>
  <c r="D20" i="31"/>
  <c r="D22" i="31"/>
  <c r="D24" i="31"/>
  <c r="D26" i="31"/>
  <c r="D28" i="31"/>
  <c r="D30" i="31"/>
  <c r="D32" i="31"/>
  <c r="D34" i="31"/>
  <c r="D8" i="29"/>
  <c r="D6" i="29"/>
  <c r="D10" i="29"/>
  <c r="D12" i="29"/>
  <c r="D14" i="29"/>
  <c r="D16" i="29"/>
  <c r="D18" i="29"/>
  <c r="D20" i="29"/>
  <c r="D22" i="29"/>
  <c r="D24" i="29"/>
  <c r="D26" i="29"/>
  <c r="D28" i="29"/>
  <c r="D30" i="29"/>
  <c r="D32" i="29"/>
  <c r="D34" i="29"/>
  <c r="D2" i="29"/>
  <c r="E2" i="29"/>
  <c r="D5" i="29"/>
  <c r="D7" i="29"/>
  <c r="D9" i="29"/>
  <c r="D11" i="29"/>
  <c r="D13" i="29"/>
  <c r="D15" i="29"/>
  <c r="D17" i="29"/>
  <c r="D19" i="29"/>
  <c r="D21" i="29"/>
  <c r="D23" i="29"/>
  <c r="D25" i="29"/>
  <c r="D27" i="29"/>
  <c r="D29" i="29"/>
  <c r="D31" i="29"/>
  <c r="D22" i="25"/>
  <c r="D24" i="25"/>
  <c r="D26" i="25"/>
  <c r="D28" i="25"/>
  <c r="D30" i="25"/>
  <c r="D32" i="25"/>
  <c r="D34" i="25"/>
  <c r="D2" i="25"/>
  <c r="D35" i="24"/>
  <c r="D32" i="24"/>
  <c r="D2" i="22"/>
  <c r="E2" i="22"/>
  <c r="D33" i="22"/>
  <c r="D5" i="26"/>
  <c r="D7" i="26"/>
  <c r="D11" i="26"/>
  <c r="D13" i="26"/>
  <c r="D15" i="26"/>
  <c r="D17" i="26"/>
  <c r="D19" i="26"/>
  <c r="D21" i="26"/>
  <c r="D9" i="26"/>
  <c r="D6" i="26"/>
  <c r="D8" i="26"/>
  <c r="D10" i="26"/>
  <c r="D12" i="26"/>
  <c r="D14" i="26"/>
  <c r="D16" i="26"/>
  <c r="D18" i="26"/>
  <c r="D20" i="26"/>
  <c r="D22" i="26"/>
  <c r="D24" i="26"/>
  <c r="D26" i="26"/>
  <c r="D28" i="26"/>
  <c r="D30" i="26"/>
  <c r="D32" i="26"/>
  <c r="D34" i="26"/>
  <c r="D2" i="26"/>
  <c r="E2" i="26"/>
  <c r="D23" i="26"/>
  <c r="D25" i="26"/>
  <c r="D27" i="26"/>
  <c r="D29" i="26"/>
  <c r="D31" i="26"/>
  <c r="D33" i="26"/>
  <c r="D28" i="27"/>
  <c r="D31" i="27"/>
  <c r="D29" i="27"/>
  <c r="D27" i="27"/>
  <c r="D25" i="27"/>
  <c r="D23" i="27"/>
  <c r="D21" i="27"/>
  <c r="D19" i="27"/>
  <c r="D17" i="27"/>
  <c r="D15" i="27"/>
  <c r="D13" i="27"/>
  <c r="D11" i="27"/>
  <c r="D9" i="27"/>
  <c r="D7" i="27"/>
  <c r="D5" i="27"/>
  <c r="D30" i="27"/>
  <c r="D24" i="27"/>
  <c r="D18" i="27"/>
  <c r="D10" i="27"/>
  <c r="E2" i="27"/>
  <c r="D26" i="27"/>
  <c r="D20" i="27"/>
  <c r="D16" i="27"/>
  <c r="D12" i="27"/>
  <c r="D6" i="27"/>
  <c r="D2" i="27"/>
  <c r="D22" i="27"/>
  <c r="D14" i="27"/>
  <c r="D8" i="27"/>
  <c r="G35" i="18"/>
  <c r="F35" i="18"/>
  <c r="E35" i="18"/>
  <c r="D35" i="18"/>
  <c r="G34" i="18"/>
  <c r="F34" i="18"/>
  <c r="E34" i="18"/>
  <c r="D34" i="18"/>
  <c r="G33" i="18"/>
  <c r="F33" i="18"/>
  <c r="E33" i="18"/>
  <c r="D33" i="18"/>
  <c r="G32" i="18"/>
  <c r="F32" i="18"/>
  <c r="E32" i="18"/>
  <c r="D32" i="18"/>
  <c r="G31" i="18"/>
  <c r="F31" i="18"/>
  <c r="E31" i="18"/>
  <c r="D31" i="18"/>
  <c r="G30" i="18"/>
  <c r="F30" i="18"/>
  <c r="E30" i="18"/>
  <c r="D30" i="18"/>
  <c r="G29" i="18"/>
  <c r="F29" i="18"/>
  <c r="E29" i="18"/>
  <c r="D29" i="18"/>
  <c r="G28" i="18"/>
  <c r="F28" i="18"/>
  <c r="E28" i="18"/>
  <c r="D28" i="18"/>
  <c r="G27" i="18"/>
  <c r="F27" i="18"/>
  <c r="E27" i="18"/>
  <c r="D27" i="18"/>
  <c r="G26" i="18"/>
  <c r="F26" i="18"/>
  <c r="E26" i="18"/>
  <c r="D26" i="18"/>
  <c r="G25" i="18"/>
  <c r="F25" i="18"/>
  <c r="E25" i="18"/>
  <c r="D25" i="18"/>
  <c r="G24" i="18"/>
  <c r="F24" i="18"/>
  <c r="E24" i="18"/>
  <c r="D24" i="18"/>
  <c r="G23" i="18"/>
  <c r="F23" i="18"/>
  <c r="E23" i="18"/>
  <c r="D23" i="18"/>
  <c r="G22" i="18"/>
  <c r="F22" i="18"/>
  <c r="E22" i="18"/>
  <c r="D22" i="18"/>
  <c r="G21" i="18"/>
  <c r="F21" i="18"/>
  <c r="E21" i="18"/>
  <c r="D21" i="18"/>
  <c r="G20" i="18"/>
  <c r="F20" i="18"/>
  <c r="E20" i="18"/>
  <c r="D20" i="18"/>
  <c r="G19" i="18"/>
  <c r="F19" i="18"/>
  <c r="E19" i="18"/>
  <c r="D19" i="18"/>
  <c r="G18" i="18"/>
  <c r="F18" i="18"/>
  <c r="E18" i="18"/>
  <c r="D18" i="18"/>
  <c r="G17" i="18"/>
  <c r="F17" i="18"/>
  <c r="E17" i="18"/>
  <c r="D17" i="18"/>
  <c r="G16" i="18"/>
  <c r="F16" i="18"/>
  <c r="E16" i="18"/>
  <c r="D16" i="18"/>
  <c r="G15" i="18"/>
  <c r="F15" i="18"/>
  <c r="E15" i="18"/>
  <c r="D15" i="18"/>
  <c r="G14" i="18"/>
  <c r="F14" i="18"/>
  <c r="E14" i="18"/>
  <c r="D14" i="18"/>
  <c r="G13" i="18"/>
  <c r="F13" i="18"/>
  <c r="E13" i="18"/>
  <c r="D13" i="18"/>
  <c r="G12" i="18"/>
  <c r="F12" i="18"/>
  <c r="E12" i="18"/>
  <c r="D12" i="18"/>
  <c r="G11" i="18"/>
  <c r="F11" i="18"/>
  <c r="E11" i="18"/>
  <c r="D11" i="18"/>
  <c r="G10" i="18"/>
  <c r="F10" i="18"/>
  <c r="E10" i="18"/>
  <c r="D10" i="18"/>
  <c r="G9" i="18"/>
  <c r="F9" i="18"/>
  <c r="E9" i="18"/>
  <c r="D9" i="18"/>
  <c r="G8" i="18"/>
  <c r="F8" i="18"/>
  <c r="E8" i="18"/>
  <c r="D8" i="18"/>
  <c r="G7" i="18"/>
  <c r="F7" i="18"/>
  <c r="E7" i="18"/>
  <c r="D7" i="18"/>
  <c r="G6" i="18"/>
  <c r="F6" i="18"/>
  <c r="E6" i="18"/>
  <c r="D6" i="18"/>
  <c r="G5" i="18"/>
  <c r="F5" i="18"/>
  <c r="E5" i="18"/>
  <c r="D5" i="18"/>
  <c r="E2" i="18"/>
  <c r="D2" i="18"/>
  <c r="G34" i="1"/>
  <c r="F34" i="1"/>
  <c r="E34" i="1"/>
  <c r="G33" i="1"/>
  <c r="F33" i="1"/>
  <c r="E33" i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D33" i="1" l="1"/>
  <c r="D34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5" i="1" l="1"/>
  <c r="G8" i="1"/>
  <c r="F8" i="1"/>
  <c r="E8" i="1"/>
  <c r="G7" i="1"/>
  <c r="F7" i="1"/>
  <c r="E7" i="1"/>
  <c r="G6" i="1"/>
  <c r="F6" i="1"/>
  <c r="E6" i="1"/>
  <c r="G5" i="1"/>
  <c r="F5" i="1"/>
  <c r="E5" i="1"/>
  <c r="E2" i="1" l="1"/>
  <c r="D2" i="1"/>
</calcChain>
</file>

<file path=xl/sharedStrings.xml><?xml version="1.0" encoding="utf-8"?>
<sst xmlns="http://schemas.openxmlformats.org/spreadsheetml/2006/main" count="256" uniqueCount="14">
  <si>
    <t>最高</t>
    <rPh sb="0" eb="2">
      <t>サイコウ</t>
    </rPh>
    <phoneticPr fontId="2"/>
  </si>
  <si>
    <t>最低</t>
    <rPh sb="0" eb="2">
      <t>サイテイ</t>
    </rPh>
    <phoneticPr fontId="2"/>
  </si>
  <si>
    <t>心拍</t>
    <rPh sb="0" eb="2">
      <t>シンパク</t>
    </rPh>
    <phoneticPr fontId="2"/>
  </si>
  <si>
    <t>平均値</t>
    <rPh sb="0" eb="3">
      <t>ヘイキンチ</t>
    </rPh>
    <phoneticPr fontId="2"/>
  </si>
  <si>
    <t>一回目</t>
    <rPh sb="0" eb="1">
      <t>イッ</t>
    </rPh>
    <rPh sb="1" eb="3">
      <t>カイメ</t>
    </rPh>
    <phoneticPr fontId="2"/>
  </si>
  <si>
    <t>二回目</t>
    <rPh sb="0" eb="1">
      <t>ニ</t>
    </rPh>
    <rPh sb="1" eb="3">
      <t>カイメ</t>
    </rPh>
    <phoneticPr fontId="2"/>
  </si>
  <si>
    <t>三回目</t>
    <rPh sb="0" eb="1">
      <t>サン</t>
    </rPh>
    <rPh sb="1" eb="3">
      <t>カイメ</t>
    </rPh>
    <phoneticPr fontId="2"/>
  </si>
  <si>
    <t>メモ</t>
    <phoneticPr fontId="2"/>
  </si>
  <si>
    <t>.</t>
    <phoneticPr fontId="2"/>
  </si>
  <si>
    <t>月日</t>
    <rPh sb="0" eb="2">
      <t>ツキヒ</t>
    </rPh>
    <phoneticPr fontId="2"/>
  </si>
  <si>
    <t>血圧測定</t>
    <rPh sb="0" eb="4">
      <t>ケツアツソクテイ</t>
    </rPh>
    <phoneticPr fontId="2"/>
  </si>
  <si>
    <t>血圧測定は３回の平均を取るようになっていますが、２回でも１回でも、混合でも構いません！３回取ることを推奨します</t>
    <rPh sb="0" eb="2">
      <t>ケツアツ</t>
    </rPh>
    <rPh sb="2" eb="4">
      <t>ソクテイ</t>
    </rPh>
    <rPh sb="6" eb="7">
      <t>カイ</t>
    </rPh>
    <rPh sb="8" eb="10">
      <t>ヘイキン</t>
    </rPh>
    <rPh sb="11" eb="12">
      <t>ト</t>
    </rPh>
    <rPh sb="25" eb="26">
      <t>カイ</t>
    </rPh>
    <rPh sb="29" eb="30">
      <t>カイ</t>
    </rPh>
    <rPh sb="33" eb="35">
      <t>コンゴウ</t>
    </rPh>
    <rPh sb="37" eb="38">
      <t>カマ</t>
    </rPh>
    <rPh sb="44" eb="45">
      <t>カイ</t>
    </rPh>
    <rPh sb="45" eb="46">
      <t>ト</t>
    </rPh>
    <rPh sb="50" eb="52">
      <t>スイショウ</t>
    </rPh>
    <phoneticPr fontId="2"/>
  </si>
  <si>
    <t>2021/03/15作成</t>
    <rPh sb="10" eb="12">
      <t>サクセイ</t>
    </rPh>
    <phoneticPr fontId="2"/>
  </si>
  <si>
    <t>C8セルの値「 2023/1/1 」の「年」を変更（例えば2024/1/1）すれば、全てのシートのカレンダーが修正されます</t>
    <rPh sb="5" eb="6">
      <t>アタイ</t>
    </rPh>
    <rPh sb="26" eb="27">
      <t>タト</t>
    </rPh>
    <rPh sb="55" eb="5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</si>
</sst>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m&quot;月&quot;d&quot;日&quot;&quot;　&quot;aaa"/>
    <numFmt numFmtId="178" formatCode="yyyy&quot;年&quot;;@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2"/>
      <color theme="1"/>
      <name val="游ゴシック"/>
      <family val="2"/>
      <charset val="128"/>
      <scheme val="minor"/>
    </font>
    <font>
      <sz val="48"/>
      <color theme="1"/>
      <name val="游ゴシック"/>
      <family val="2"/>
      <charset val="128"/>
      <scheme val="minor"/>
    </font>
    <font>
      <sz val="48"/>
      <color theme="1"/>
      <name val="AR P丸ゴシック体E"/>
      <family val="3"/>
      <charset val="128"/>
    </font>
    <font>
      <sz val="14"/>
      <color rgb="FF0070C0"/>
      <name val="ＤＦＰ太丸ゴシック体"/>
      <family val="3"/>
      <charset val="128"/>
    </font>
    <font>
      <sz val="14"/>
      <color theme="1"/>
      <name val="ＤＦＰ太丸ゴシック体"/>
      <family val="3"/>
      <charset val="128"/>
    </font>
    <font>
      <sz val="14"/>
      <color theme="4"/>
      <name val="ＤＦＰ太丸ゴシック体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3" xfId="0" applyBorder="1">
      <alignment vertical="center"/>
    </xf>
    <xf numFmtId="0" fontId="0" fillId="0" borderId="0" xfId="0" applyBorder="1">
      <alignment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56" fontId="0" fillId="0" borderId="0" xfId="0" applyNumberFormat="1">
      <alignment vertical="center"/>
    </xf>
    <xf numFmtId="14" fontId="0" fillId="0" borderId="0" xfId="0" applyNumberFormat="1">
      <alignment vertical="center"/>
    </xf>
    <xf numFmtId="20" fontId="0" fillId="0" borderId="24" xfId="0" applyNumberFormat="1" applyBorder="1" applyAlignment="1">
      <alignment horizontal="left"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177" fontId="3" fillId="0" borderId="12" xfId="0" applyNumberFormat="1" applyFont="1" applyBorder="1" applyAlignment="1">
      <alignment horizontal="center" vertical="center"/>
    </xf>
    <xf numFmtId="177" fontId="5" fillId="0" borderId="12" xfId="0" applyNumberFormat="1" applyFont="1" applyBorder="1" applyAlignment="1">
      <alignment horizontal="center" vertical="center"/>
    </xf>
    <xf numFmtId="0" fontId="6" fillId="3" borderId="10" xfId="0" applyFont="1" applyFill="1" applyBorder="1">
      <alignment vertical="center"/>
    </xf>
    <xf numFmtId="0" fontId="6" fillId="3" borderId="4" xfId="0" applyFont="1" applyFill="1" applyBorder="1">
      <alignment vertical="center"/>
    </xf>
    <xf numFmtId="0" fontId="6" fillId="3" borderId="6" xfId="0" applyFont="1" applyFill="1" applyBorder="1">
      <alignment vertical="center"/>
    </xf>
    <xf numFmtId="0" fontId="6" fillId="3" borderId="5" xfId="0" applyFont="1" applyFill="1" applyBorder="1">
      <alignment vertical="center"/>
    </xf>
    <xf numFmtId="0" fontId="6" fillId="3" borderId="22" xfId="0" applyFont="1" applyFill="1" applyBorder="1">
      <alignment vertical="center"/>
    </xf>
    <xf numFmtId="0" fontId="6" fillId="3" borderId="11" xfId="0" applyFont="1" applyFill="1" applyBorder="1">
      <alignment vertical="center"/>
    </xf>
    <xf numFmtId="0" fontId="6" fillId="3" borderId="8" xfId="0" applyFont="1" applyFill="1" applyBorder="1">
      <alignment vertical="center"/>
    </xf>
    <xf numFmtId="0" fontId="6" fillId="3" borderId="9" xfId="0" applyFont="1" applyFill="1" applyBorder="1">
      <alignment vertical="center"/>
    </xf>
    <xf numFmtId="0" fontId="6" fillId="3" borderId="7" xfId="0" applyFont="1" applyFill="1" applyBorder="1">
      <alignment vertical="center"/>
    </xf>
    <xf numFmtId="0" fontId="6" fillId="3" borderId="23" xfId="0" applyFont="1" applyFill="1" applyBorder="1">
      <alignment vertical="center"/>
    </xf>
    <xf numFmtId="176" fontId="6" fillId="2" borderId="10" xfId="0" applyNumberFormat="1" applyFont="1" applyFill="1" applyBorder="1">
      <alignment vertical="center"/>
    </xf>
    <xf numFmtId="176" fontId="6" fillId="2" borderId="4" xfId="0" applyNumberFormat="1" applyFont="1" applyFill="1" applyBorder="1">
      <alignment vertical="center"/>
    </xf>
    <xf numFmtId="176" fontId="6" fillId="2" borderId="14" xfId="0" applyNumberFormat="1" applyFont="1" applyFill="1" applyBorder="1">
      <alignment vertical="center"/>
    </xf>
    <xf numFmtId="176" fontId="6" fillId="2" borderId="11" xfId="0" applyNumberFormat="1" applyFont="1" applyFill="1" applyBorder="1">
      <alignment vertical="center"/>
    </xf>
    <xf numFmtId="176" fontId="6" fillId="2" borderId="8" xfId="0" applyNumberFormat="1" applyFont="1" applyFill="1" applyBorder="1">
      <alignment vertical="center"/>
    </xf>
    <xf numFmtId="176" fontId="6" fillId="2" borderId="9" xfId="0" applyNumberFormat="1" applyFont="1" applyFill="1" applyBorder="1">
      <alignment vertical="center"/>
    </xf>
    <xf numFmtId="14" fontId="1" fillId="4" borderId="0" xfId="0" applyNumberFormat="1" applyFont="1" applyFill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28" xfId="0" applyBorder="1">
      <alignment vertical="center"/>
    </xf>
    <xf numFmtId="178" fontId="7" fillId="0" borderId="27" xfId="0" applyNumberFormat="1" applyFont="1" applyBorder="1">
      <alignment vertical="center"/>
    </xf>
    <xf numFmtId="14" fontId="1" fillId="0" borderId="0" xfId="0" applyNumberFormat="1" applyFont="1" applyFill="1">
      <alignment vertical="center"/>
    </xf>
    <xf numFmtId="0" fontId="10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5" borderId="29" xfId="0" applyFont="1" applyFill="1" applyBorder="1" applyAlignment="1">
      <alignment horizontal="center" vertical="center"/>
    </xf>
    <xf numFmtId="0" fontId="9" fillId="5" borderId="30" xfId="0" applyFont="1" applyFill="1" applyBorder="1" applyAlignment="1">
      <alignment horizontal="center" vertical="center"/>
    </xf>
    <xf numFmtId="0" fontId="9" fillId="5" borderId="27" xfId="0" applyFont="1" applyFill="1" applyBorder="1" applyAlignment="1">
      <alignment horizontal="center" vertical="center"/>
    </xf>
    <xf numFmtId="0" fontId="11" fillId="5" borderId="29" xfId="0" applyFont="1" applyFill="1" applyBorder="1" applyAlignment="1">
      <alignment horizontal="center" vertical="center"/>
    </xf>
    <xf numFmtId="0" fontId="11" fillId="5" borderId="30" xfId="0" applyFont="1" applyFill="1" applyBorder="1" applyAlignment="1">
      <alignment horizontal="center" vertical="center"/>
    </xf>
    <xf numFmtId="0" fontId="11" fillId="5" borderId="27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1">
    <cellStyle name="標準" xfId="0" builtinId="0"/>
  </cellStyles>
  <dxfs count="248"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2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>
                <a:solidFill>
                  <a:schemeClr val="tx1">
                    <a:lumMod val="85000"/>
                    <a:lumOff val="15000"/>
                  </a:schemeClr>
                </a:solidFill>
              </a:rPr>
              <a:t>血圧（最高・最低）・心拍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2635380886288295E-2"/>
          <c:y val="0.10640783763415712"/>
          <c:w val="0.91939581415959371"/>
          <c:h val="0.75951234941786128"/>
        </c:manualLayout>
      </c:layout>
      <c:lineChart>
        <c:grouping val="standard"/>
        <c:varyColors val="0"/>
        <c:ser>
          <c:idx val="0"/>
          <c:order val="0"/>
          <c:tx>
            <c:strRef>
              <c:f>'1月'!$E$4</c:f>
              <c:strCache>
                <c:ptCount val="1"/>
                <c:pt idx="0">
                  <c:v>最高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'1月'!$D$5:$D$35</c:f>
              <c:numCache>
                <c:formatCode>m"月"d"日""　"aaa</c:formatCode>
                <c:ptCount val="31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</c:numCache>
            </c:numRef>
          </c:cat>
          <c:val>
            <c:numRef>
              <c:f>'1月'!$E$5:$E$35</c:f>
              <c:numCache>
                <c:formatCode>0_);[Red]\(0\)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36-4259-BA2B-1E22916E8716}"/>
            </c:ext>
          </c:extLst>
        </c:ser>
        <c:ser>
          <c:idx val="1"/>
          <c:order val="1"/>
          <c:tx>
            <c:strRef>
              <c:f>'1月'!$F$4</c:f>
              <c:strCache>
                <c:ptCount val="1"/>
                <c:pt idx="0">
                  <c:v>最低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'1月'!$D$5:$D$35</c:f>
              <c:numCache>
                <c:formatCode>m"月"d"日""　"aaa</c:formatCode>
                <c:ptCount val="31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</c:numCache>
            </c:numRef>
          </c:cat>
          <c:val>
            <c:numRef>
              <c:f>'1月'!$F$5:$F$35</c:f>
              <c:numCache>
                <c:formatCode>0_);[Red]\(0\)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36-4259-BA2B-1E22916E8716}"/>
            </c:ext>
          </c:extLst>
        </c:ser>
        <c:ser>
          <c:idx val="2"/>
          <c:order val="2"/>
          <c:tx>
            <c:strRef>
              <c:f>'1月'!$G$4</c:f>
              <c:strCache>
                <c:ptCount val="1"/>
                <c:pt idx="0">
                  <c:v>心拍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'1月'!$D$5:$D$35</c:f>
              <c:numCache>
                <c:formatCode>m"月"d"日""　"aaa</c:formatCode>
                <c:ptCount val="31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</c:numCache>
            </c:numRef>
          </c:cat>
          <c:val>
            <c:numRef>
              <c:f>'1月'!$G$5:$G$35</c:f>
              <c:numCache>
                <c:formatCode>0_);[Red]\(0\)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936-4259-BA2B-1E22916E8716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'1月'!$D$5:$D$35</c:f>
              <c:numCache>
                <c:formatCode>m"月"d"日""　"aaa</c:formatCode>
                <c:ptCount val="31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936-4259-BA2B-1E22916E8716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'1月'!$D$5:$D$35</c:f>
              <c:numCache>
                <c:formatCode>m"月"d"日""　"aaa</c:formatCode>
                <c:ptCount val="31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936-4259-BA2B-1E22916E8716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'1月'!$D$5:$D$35</c:f>
              <c:numCache>
                <c:formatCode>m"月"d"日""　"aaa</c:formatCode>
                <c:ptCount val="31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936-4259-BA2B-1E22916E8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41863071"/>
        <c:axId val="1847570863"/>
      </c:lineChart>
      <c:dateAx>
        <c:axId val="184186307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月日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m/d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47570863"/>
        <c:crosses val="autoZero"/>
        <c:auto val="0"/>
        <c:lblOffset val="100"/>
        <c:baseTimeUnit val="days"/>
      </c:dateAx>
      <c:valAx>
        <c:axId val="1847570863"/>
        <c:scaling>
          <c:orientation val="minMax"/>
          <c:max val="15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);[Red]\(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41863071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0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>
                <a:solidFill>
                  <a:schemeClr val="tx1">
                    <a:lumMod val="85000"/>
                    <a:lumOff val="15000"/>
                  </a:schemeClr>
                </a:solidFill>
              </a:rPr>
              <a:t>血圧（最高・最低）・心拍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2635380886288295E-2"/>
          <c:y val="0.10640783763415712"/>
          <c:w val="0.91939581415959371"/>
          <c:h val="0.75951234941786128"/>
        </c:manualLayout>
      </c:layout>
      <c:lineChart>
        <c:grouping val="standard"/>
        <c:varyColors val="0"/>
        <c:ser>
          <c:idx val="0"/>
          <c:order val="0"/>
          <c:tx>
            <c:strRef>
              <c:f>'10月'!$E$4</c:f>
              <c:strCache>
                <c:ptCount val="1"/>
                <c:pt idx="0">
                  <c:v>最高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'10月'!$D$5:$D$35</c:f>
              <c:numCache>
                <c:formatCode>m"月"d"日""　"aaa</c:formatCode>
                <c:ptCount val="31"/>
                <c:pt idx="0">
                  <c:v>45200</c:v>
                </c:pt>
                <c:pt idx="1">
                  <c:v>45201</c:v>
                </c:pt>
                <c:pt idx="2">
                  <c:v>45202</c:v>
                </c:pt>
                <c:pt idx="3">
                  <c:v>45203</c:v>
                </c:pt>
                <c:pt idx="4">
                  <c:v>45204</c:v>
                </c:pt>
                <c:pt idx="5">
                  <c:v>45205</c:v>
                </c:pt>
                <c:pt idx="6">
                  <c:v>45206</c:v>
                </c:pt>
                <c:pt idx="7">
                  <c:v>45207</c:v>
                </c:pt>
                <c:pt idx="8">
                  <c:v>45208</c:v>
                </c:pt>
                <c:pt idx="9">
                  <c:v>45209</c:v>
                </c:pt>
                <c:pt idx="10">
                  <c:v>45210</c:v>
                </c:pt>
                <c:pt idx="11">
                  <c:v>45211</c:v>
                </c:pt>
                <c:pt idx="12">
                  <c:v>45212</c:v>
                </c:pt>
                <c:pt idx="13">
                  <c:v>45213</c:v>
                </c:pt>
                <c:pt idx="14">
                  <c:v>45214</c:v>
                </c:pt>
                <c:pt idx="15">
                  <c:v>45215</c:v>
                </c:pt>
                <c:pt idx="16">
                  <c:v>45216</c:v>
                </c:pt>
                <c:pt idx="17">
                  <c:v>45217</c:v>
                </c:pt>
                <c:pt idx="18">
                  <c:v>45218</c:v>
                </c:pt>
                <c:pt idx="19">
                  <c:v>45219</c:v>
                </c:pt>
                <c:pt idx="20">
                  <c:v>45220</c:v>
                </c:pt>
                <c:pt idx="21">
                  <c:v>45221</c:v>
                </c:pt>
                <c:pt idx="22">
                  <c:v>45222</c:v>
                </c:pt>
                <c:pt idx="23">
                  <c:v>45223</c:v>
                </c:pt>
                <c:pt idx="24">
                  <c:v>45224</c:v>
                </c:pt>
                <c:pt idx="25">
                  <c:v>45225</c:v>
                </c:pt>
                <c:pt idx="26">
                  <c:v>45226</c:v>
                </c:pt>
                <c:pt idx="27">
                  <c:v>45227</c:v>
                </c:pt>
                <c:pt idx="28">
                  <c:v>45228</c:v>
                </c:pt>
                <c:pt idx="29">
                  <c:v>45229</c:v>
                </c:pt>
              </c:numCache>
            </c:numRef>
          </c:cat>
          <c:val>
            <c:numRef>
              <c:f>'10月'!$E$5:$E$35</c:f>
              <c:numCache>
                <c:formatCode>0_);[Red]\(0\)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1C-45DA-8708-64DEBDCAD954}"/>
            </c:ext>
          </c:extLst>
        </c:ser>
        <c:ser>
          <c:idx val="1"/>
          <c:order val="1"/>
          <c:tx>
            <c:strRef>
              <c:f>'10月'!$F$4</c:f>
              <c:strCache>
                <c:ptCount val="1"/>
                <c:pt idx="0">
                  <c:v>最低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'10月'!$D$5:$D$35</c:f>
              <c:numCache>
                <c:formatCode>m"月"d"日""　"aaa</c:formatCode>
                <c:ptCount val="31"/>
                <c:pt idx="0">
                  <c:v>45200</c:v>
                </c:pt>
                <c:pt idx="1">
                  <c:v>45201</c:v>
                </c:pt>
                <c:pt idx="2">
                  <c:v>45202</c:v>
                </c:pt>
                <c:pt idx="3">
                  <c:v>45203</c:v>
                </c:pt>
                <c:pt idx="4">
                  <c:v>45204</c:v>
                </c:pt>
                <c:pt idx="5">
                  <c:v>45205</c:v>
                </c:pt>
                <c:pt idx="6">
                  <c:v>45206</c:v>
                </c:pt>
                <c:pt idx="7">
                  <c:v>45207</c:v>
                </c:pt>
                <c:pt idx="8">
                  <c:v>45208</c:v>
                </c:pt>
                <c:pt idx="9">
                  <c:v>45209</c:v>
                </c:pt>
                <c:pt idx="10">
                  <c:v>45210</c:v>
                </c:pt>
                <c:pt idx="11">
                  <c:v>45211</c:v>
                </c:pt>
                <c:pt idx="12">
                  <c:v>45212</c:v>
                </c:pt>
                <c:pt idx="13">
                  <c:v>45213</c:v>
                </c:pt>
                <c:pt idx="14">
                  <c:v>45214</c:v>
                </c:pt>
                <c:pt idx="15">
                  <c:v>45215</c:v>
                </c:pt>
                <c:pt idx="16">
                  <c:v>45216</c:v>
                </c:pt>
                <c:pt idx="17">
                  <c:v>45217</c:v>
                </c:pt>
                <c:pt idx="18">
                  <c:v>45218</c:v>
                </c:pt>
                <c:pt idx="19">
                  <c:v>45219</c:v>
                </c:pt>
                <c:pt idx="20">
                  <c:v>45220</c:v>
                </c:pt>
                <c:pt idx="21">
                  <c:v>45221</c:v>
                </c:pt>
                <c:pt idx="22">
                  <c:v>45222</c:v>
                </c:pt>
                <c:pt idx="23">
                  <c:v>45223</c:v>
                </c:pt>
                <c:pt idx="24">
                  <c:v>45224</c:v>
                </c:pt>
                <c:pt idx="25">
                  <c:v>45225</c:v>
                </c:pt>
                <c:pt idx="26">
                  <c:v>45226</c:v>
                </c:pt>
                <c:pt idx="27">
                  <c:v>45227</c:v>
                </c:pt>
                <c:pt idx="28">
                  <c:v>45228</c:v>
                </c:pt>
                <c:pt idx="29">
                  <c:v>45229</c:v>
                </c:pt>
              </c:numCache>
            </c:numRef>
          </c:cat>
          <c:val>
            <c:numRef>
              <c:f>'10月'!$F$5:$F$35</c:f>
              <c:numCache>
                <c:formatCode>0_);[Red]\(0\)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1C-45DA-8708-64DEBDCAD954}"/>
            </c:ext>
          </c:extLst>
        </c:ser>
        <c:ser>
          <c:idx val="2"/>
          <c:order val="2"/>
          <c:tx>
            <c:strRef>
              <c:f>'10月'!$G$4</c:f>
              <c:strCache>
                <c:ptCount val="1"/>
                <c:pt idx="0">
                  <c:v>心拍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'10月'!$D$5:$D$35</c:f>
              <c:numCache>
                <c:formatCode>m"月"d"日""　"aaa</c:formatCode>
                <c:ptCount val="31"/>
                <c:pt idx="0">
                  <c:v>45200</c:v>
                </c:pt>
                <c:pt idx="1">
                  <c:v>45201</c:v>
                </c:pt>
                <c:pt idx="2">
                  <c:v>45202</c:v>
                </c:pt>
                <c:pt idx="3">
                  <c:v>45203</c:v>
                </c:pt>
                <c:pt idx="4">
                  <c:v>45204</c:v>
                </c:pt>
                <c:pt idx="5">
                  <c:v>45205</c:v>
                </c:pt>
                <c:pt idx="6">
                  <c:v>45206</c:v>
                </c:pt>
                <c:pt idx="7">
                  <c:v>45207</c:v>
                </c:pt>
                <c:pt idx="8">
                  <c:v>45208</c:v>
                </c:pt>
                <c:pt idx="9">
                  <c:v>45209</c:v>
                </c:pt>
                <c:pt idx="10">
                  <c:v>45210</c:v>
                </c:pt>
                <c:pt idx="11">
                  <c:v>45211</c:v>
                </c:pt>
                <c:pt idx="12">
                  <c:v>45212</c:v>
                </c:pt>
                <c:pt idx="13">
                  <c:v>45213</c:v>
                </c:pt>
                <c:pt idx="14">
                  <c:v>45214</c:v>
                </c:pt>
                <c:pt idx="15">
                  <c:v>45215</c:v>
                </c:pt>
                <c:pt idx="16">
                  <c:v>45216</c:v>
                </c:pt>
                <c:pt idx="17">
                  <c:v>45217</c:v>
                </c:pt>
                <c:pt idx="18">
                  <c:v>45218</c:v>
                </c:pt>
                <c:pt idx="19">
                  <c:v>45219</c:v>
                </c:pt>
                <c:pt idx="20">
                  <c:v>45220</c:v>
                </c:pt>
                <c:pt idx="21">
                  <c:v>45221</c:v>
                </c:pt>
                <c:pt idx="22">
                  <c:v>45222</c:v>
                </c:pt>
                <c:pt idx="23">
                  <c:v>45223</c:v>
                </c:pt>
                <c:pt idx="24">
                  <c:v>45224</c:v>
                </c:pt>
                <c:pt idx="25">
                  <c:v>45225</c:v>
                </c:pt>
                <c:pt idx="26">
                  <c:v>45226</c:v>
                </c:pt>
                <c:pt idx="27">
                  <c:v>45227</c:v>
                </c:pt>
                <c:pt idx="28">
                  <c:v>45228</c:v>
                </c:pt>
                <c:pt idx="29">
                  <c:v>45229</c:v>
                </c:pt>
              </c:numCache>
            </c:numRef>
          </c:cat>
          <c:val>
            <c:numRef>
              <c:f>'10月'!$G$5:$G$35</c:f>
              <c:numCache>
                <c:formatCode>0_);[Red]\(0\)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41C-45DA-8708-64DEBDCAD9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41863071"/>
        <c:axId val="1847570863"/>
      </c:lineChart>
      <c:dateAx>
        <c:axId val="184186307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月日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m/d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47570863"/>
        <c:crosses val="autoZero"/>
        <c:auto val="0"/>
        <c:lblOffset val="100"/>
        <c:baseTimeUnit val="days"/>
      </c:dateAx>
      <c:valAx>
        <c:axId val="1847570863"/>
        <c:scaling>
          <c:orientation val="minMax"/>
          <c:max val="15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);[Red]\(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41863071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0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>
                <a:solidFill>
                  <a:schemeClr val="tx1">
                    <a:lumMod val="85000"/>
                    <a:lumOff val="15000"/>
                  </a:schemeClr>
                </a:solidFill>
              </a:rPr>
              <a:t>血圧（最高・最低）・心拍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2635380886288295E-2"/>
          <c:y val="0.10640783763415712"/>
          <c:w val="0.91939581415959371"/>
          <c:h val="0.75951234941786128"/>
        </c:manualLayout>
      </c:layout>
      <c:lineChart>
        <c:grouping val="standard"/>
        <c:varyColors val="0"/>
        <c:ser>
          <c:idx val="0"/>
          <c:order val="0"/>
          <c:tx>
            <c:strRef>
              <c:f>'11月'!$E$4</c:f>
              <c:strCache>
                <c:ptCount val="1"/>
                <c:pt idx="0">
                  <c:v>最高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'11月'!$D$5:$D$35</c:f>
              <c:numCache>
                <c:formatCode>m"月"d"日""　"aaa</c:formatCode>
                <c:ptCount val="31"/>
                <c:pt idx="0">
                  <c:v>45231</c:v>
                </c:pt>
                <c:pt idx="1">
                  <c:v>45232</c:v>
                </c:pt>
                <c:pt idx="2">
                  <c:v>45233</c:v>
                </c:pt>
                <c:pt idx="3">
                  <c:v>45234</c:v>
                </c:pt>
                <c:pt idx="4">
                  <c:v>45235</c:v>
                </c:pt>
                <c:pt idx="5">
                  <c:v>45236</c:v>
                </c:pt>
                <c:pt idx="6">
                  <c:v>45237</c:v>
                </c:pt>
                <c:pt idx="7">
                  <c:v>45238</c:v>
                </c:pt>
                <c:pt idx="8">
                  <c:v>45239</c:v>
                </c:pt>
                <c:pt idx="9">
                  <c:v>45240</c:v>
                </c:pt>
                <c:pt idx="10">
                  <c:v>45241</c:v>
                </c:pt>
                <c:pt idx="11">
                  <c:v>45242</c:v>
                </c:pt>
                <c:pt idx="12">
                  <c:v>45243</c:v>
                </c:pt>
                <c:pt idx="13">
                  <c:v>45244</c:v>
                </c:pt>
                <c:pt idx="14">
                  <c:v>45245</c:v>
                </c:pt>
                <c:pt idx="15">
                  <c:v>45246</c:v>
                </c:pt>
                <c:pt idx="16">
                  <c:v>45247</c:v>
                </c:pt>
                <c:pt idx="17">
                  <c:v>45248</c:v>
                </c:pt>
                <c:pt idx="18">
                  <c:v>45249</c:v>
                </c:pt>
                <c:pt idx="19">
                  <c:v>45250</c:v>
                </c:pt>
                <c:pt idx="20">
                  <c:v>45251</c:v>
                </c:pt>
                <c:pt idx="21">
                  <c:v>45252</c:v>
                </c:pt>
                <c:pt idx="22">
                  <c:v>45253</c:v>
                </c:pt>
                <c:pt idx="23">
                  <c:v>45254</c:v>
                </c:pt>
                <c:pt idx="24">
                  <c:v>45255</c:v>
                </c:pt>
                <c:pt idx="25">
                  <c:v>45256</c:v>
                </c:pt>
                <c:pt idx="26">
                  <c:v>45257</c:v>
                </c:pt>
                <c:pt idx="27">
                  <c:v>45258</c:v>
                </c:pt>
                <c:pt idx="28">
                  <c:v>45259</c:v>
                </c:pt>
                <c:pt idx="29">
                  <c:v>45260</c:v>
                </c:pt>
              </c:numCache>
            </c:numRef>
          </c:cat>
          <c:val>
            <c:numRef>
              <c:f>'11月'!$E$5:$E$35</c:f>
              <c:numCache>
                <c:formatCode>0_);[Red]\(0\)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09-4CD1-A258-F69BDF9B0CB3}"/>
            </c:ext>
          </c:extLst>
        </c:ser>
        <c:ser>
          <c:idx val="1"/>
          <c:order val="1"/>
          <c:tx>
            <c:strRef>
              <c:f>'11月'!$F$4</c:f>
              <c:strCache>
                <c:ptCount val="1"/>
                <c:pt idx="0">
                  <c:v>最低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'11月'!$D$5:$D$35</c:f>
              <c:numCache>
                <c:formatCode>m"月"d"日""　"aaa</c:formatCode>
                <c:ptCount val="31"/>
                <c:pt idx="0">
                  <c:v>45231</c:v>
                </c:pt>
                <c:pt idx="1">
                  <c:v>45232</c:v>
                </c:pt>
                <c:pt idx="2">
                  <c:v>45233</c:v>
                </c:pt>
                <c:pt idx="3">
                  <c:v>45234</c:v>
                </c:pt>
                <c:pt idx="4">
                  <c:v>45235</c:v>
                </c:pt>
                <c:pt idx="5">
                  <c:v>45236</c:v>
                </c:pt>
                <c:pt idx="6">
                  <c:v>45237</c:v>
                </c:pt>
                <c:pt idx="7">
                  <c:v>45238</c:v>
                </c:pt>
                <c:pt idx="8">
                  <c:v>45239</c:v>
                </c:pt>
                <c:pt idx="9">
                  <c:v>45240</c:v>
                </c:pt>
                <c:pt idx="10">
                  <c:v>45241</c:v>
                </c:pt>
                <c:pt idx="11">
                  <c:v>45242</c:v>
                </c:pt>
                <c:pt idx="12">
                  <c:v>45243</c:v>
                </c:pt>
                <c:pt idx="13">
                  <c:v>45244</c:v>
                </c:pt>
                <c:pt idx="14">
                  <c:v>45245</c:v>
                </c:pt>
                <c:pt idx="15">
                  <c:v>45246</c:v>
                </c:pt>
                <c:pt idx="16">
                  <c:v>45247</c:v>
                </c:pt>
                <c:pt idx="17">
                  <c:v>45248</c:v>
                </c:pt>
                <c:pt idx="18">
                  <c:v>45249</c:v>
                </c:pt>
                <c:pt idx="19">
                  <c:v>45250</c:v>
                </c:pt>
                <c:pt idx="20">
                  <c:v>45251</c:v>
                </c:pt>
                <c:pt idx="21">
                  <c:v>45252</c:v>
                </c:pt>
                <c:pt idx="22">
                  <c:v>45253</c:v>
                </c:pt>
                <c:pt idx="23">
                  <c:v>45254</c:v>
                </c:pt>
                <c:pt idx="24">
                  <c:v>45255</c:v>
                </c:pt>
                <c:pt idx="25">
                  <c:v>45256</c:v>
                </c:pt>
                <c:pt idx="26">
                  <c:v>45257</c:v>
                </c:pt>
                <c:pt idx="27">
                  <c:v>45258</c:v>
                </c:pt>
                <c:pt idx="28">
                  <c:v>45259</c:v>
                </c:pt>
                <c:pt idx="29">
                  <c:v>45260</c:v>
                </c:pt>
              </c:numCache>
            </c:numRef>
          </c:cat>
          <c:val>
            <c:numRef>
              <c:f>'11月'!$F$5:$F$35</c:f>
              <c:numCache>
                <c:formatCode>0_);[Red]\(0\)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09-4CD1-A258-F69BDF9B0CB3}"/>
            </c:ext>
          </c:extLst>
        </c:ser>
        <c:ser>
          <c:idx val="2"/>
          <c:order val="2"/>
          <c:tx>
            <c:strRef>
              <c:f>'11月'!$G$4</c:f>
              <c:strCache>
                <c:ptCount val="1"/>
                <c:pt idx="0">
                  <c:v>心拍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'11月'!$D$5:$D$35</c:f>
              <c:numCache>
                <c:formatCode>m"月"d"日""　"aaa</c:formatCode>
                <c:ptCount val="31"/>
                <c:pt idx="0">
                  <c:v>45231</c:v>
                </c:pt>
                <c:pt idx="1">
                  <c:v>45232</c:v>
                </c:pt>
                <c:pt idx="2">
                  <c:v>45233</c:v>
                </c:pt>
                <c:pt idx="3">
                  <c:v>45234</c:v>
                </c:pt>
                <c:pt idx="4">
                  <c:v>45235</c:v>
                </c:pt>
                <c:pt idx="5">
                  <c:v>45236</c:v>
                </c:pt>
                <c:pt idx="6">
                  <c:v>45237</c:v>
                </c:pt>
                <c:pt idx="7">
                  <c:v>45238</c:v>
                </c:pt>
                <c:pt idx="8">
                  <c:v>45239</c:v>
                </c:pt>
                <c:pt idx="9">
                  <c:v>45240</c:v>
                </c:pt>
                <c:pt idx="10">
                  <c:v>45241</c:v>
                </c:pt>
                <c:pt idx="11">
                  <c:v>45242</c:v>
                </c:pt>
                <c:pt idx="12">
                  <c:v>45243</c:v>
                </c:pt>
                <c:pt idx="13">
                  <c:v>45244</c:v>
                </c:pt>
                <c:pt idx="14">
                  <c:v>45245</c:v>
                </c:pt>
                <c:pt idx="15">
                  <c:v>45246</c:v>
                </c:pt>
                <c:pt idx="16">
                  <c:v>45247</c:v>
                </c:pt>
                <c:pt idx="17">
                  <c:v>45248</c:v>
                </c:pt>
                <c:pt idx="18">
                  <c:v>45249</c:v>
                </c:pt>
                <c:pt idx="19">
                  <c:v>45250</c:v>
                </c:pt>
                <c:pt idx="20">
                  <c:v>45251</c:v>
                </c:pt>
                <c:pt idx="21">
                  <c:v>45252</c:v>
                </c:pt>
                <c:pt idx="22">
                  <c:v>45253</c:v>
                </c:pt>
                <c:pt idx="23">
                  <c:v>45254</c:v>
                </c:pt>
                <c:pt idx="24">
                  <c:v>45255</c:v>
                </c:pt>
                <c:pt idx="25">
                  <c:v>45256</c:v>
                </c:pt>
                <c:pt idx="26">
                  <c:v>45257</c:v>
                </c:pt>
                <c:pt idx="27">
                  <c:v>45258</c:v>
                </c:pt>
                <c:pt idx="28">
                  <c:v>45259</c:v>
                </c:pt>
                <c:pt idx="29">
                  <c:v>45260</c:v>
                </c:pt>
              </c:numCache>
            </c:numRef>
          </c:cat>
          <c:val>
            <c:numRef>
              <c:f>'11月'!$G$5:$G$35</c:f>
              <c:numCache>
                <c:formatCode>0_);[Red]\(0\)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09-4CD1-A258-F69BDF9B0C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41863071"/>
        <c:axId val="1847570863"/>
      </c:lineChart>
      <c:dateAx>
        <c:axId val="184186307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月日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m/d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47570863"/>
        <c:crosses val="autoZero"/>
        <c:auto val="0"/>
        <c:lblOffset val="100"/>
        <c:baseTimeUnit val="days"/>
      </c:dateAx>
      <c:valAx>
        <c:axId val="1847570863"/>
        <c:scaling>
          <c:orientation val="minMax"/>
          <c:max val="15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);[Red]\(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41863071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0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>
                <a:solidFill>
                  <a:schemeClr val="tx1">
                    <a:lumMod val="85000"/>
                    <a:lumOff val="15000"/>
                  </a:schemeClr>
                </a:solidFill>
              </a:rPr>
              <a:t>血圧（最高・最低）・心拍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2635380886288295E-2"/>
          <c:y val="0.10640783763415712"/>
          <c:w val="0.91939581415959371"/>
          <c:h val="0.75951234941786128"/>
        </c:manualLayout>
      </c:layout>
      <c:lineChart>
        <c:grouping val="standard"/>
        <c:varyColors val="0"/>
        <c:ser>
          <c:idx val="0"/>
          <c:order val="0"/>
          <c:tx>
            <c:strRef>
              <c:f>'12月'!$E$4</c:f>
              <c:strCache>
                <c:ptCount val="1"/>
                <c:pt idx="0">
                  <c:v>最高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'12月'!$D$5:$D$35</c:f>
              <c:numCache>
                <c:formatCode>m"月"d"日""　"aaa</c:formatCode>
                <c:ptCount val="31"/>
                <c:pt idx="0">
                  <c:v>45261</c:v>
                </c:pt>
                <c:pt idx="1">
                  <c:v>45262</c:v>
                </c:pt>
                <c:pt idx="2">
                  <c:v>45263</c:v>
                </c:pt>
                <c:pt idx="3">
                  <c:v>45264</c:v>
                </c:pt>
                <c:pt idx="4">
                  <c:v>45265</c:v>
                </c:pt>
                <c:pt idx="5">
                  <c:v>45266</c:v>
                </c:pt>
                <c:pt idx="6">
                  <c:v>45267</c:v>
                </c:pt>
                <c:pt idx="7">
                  <c:v>45268</c:v>
                </c:pt>
                <c:pt idx="8">
                  <c:v>45269</c:v>
                </c:pt>
                <c:pt idx="9">
                  <c:v>45270</c:v>
                </c:pt>
                <c:pt idx="10">
                  <c:v>45271</c:v>
                </c:pt>
                <c:pt idx="11">
                  <c:v>45272</c:v>
                </c:pt>
                <c:pt idx="12">
                  <c:v>45273</c:v>
                </c:pt>
                <c:pt idx="13">
                  <c:v>45274</c:v>
                </c:pt>
                <c:pt idx="14">
                  <c:v>45275</c:v>
                </c:pt>
                <c:pt idx="15">
                  <c:v>45276</c:v>
                </c:pt>
                <c:pt idx="16">
                  <c:v>45277</c:v>
                </c:pt>
                <c:pt idx="17">
                  <c:v>45278</c:v>
                </c:pt>
                <c:pt idx="18">
                  <c:v>45279</c:v>
                </c:pt>
                <c:pt idx="19">
                  <c:v>45280</c:v>
                </c:pt>
                <c:pt idx="20">
                  <c:v>45281</c:v>
                </c:pt>
                <c:pt idx="21">
                  <c:v>45282</c:v>
                </c:pt>
                <c:pt idx="22">
                  <c:v>45283</c:v>
                </c:pt>
                <c:pt idx="23">
                  <c:v>45284</c:v>
                </c:pt>
                <c:pt idx="24">
                  <c:v>45285</c:v>
                </c:pt>
                <c:pt idx="25">
                  <c:v>45286</c:v>
                </c:pt>
                <c:pt idx="26">
                  <c:v>45287</c:v>
                </c:pt>
                <c:pt idx="27">
                  <c:v>45288</c:v>
                </c:pt>
                <c:pt idx="28">
                  <c:v>45289</c:v>
                </c:pt>
                <c:pt idx="29">
                  <c:v>45290</c:v>
                </c:pt>
                <c:pt idx="30">
                  <c:v>45291</c:v>
                </c:pt>
              </c:numCache>
            </c:numRef>
          </c:cat>
          <c:val>
            <c:numRef>
              <c:f>'12月'!$E$5:$E$35</c:f>
              <c:numCache>
                <c:formatCode>0_);[Red]\(0\)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80-49C0-B5F3-0097BE654821}"/>
            </c:ext>
          </c:extLst>
        </c:ser>
        <c:ser>
          <c:idx val="1"/>
          <c:order val="1"/>
          <c:tx>
            <c:strRef>
              <c:f>'12月'!$F$4</c:f>
              <c:strCache>
                <c:ptCount val="1"/>
                <c:pt idx="0">
                  <c:v>最低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'12月'!$D$5:$D$35</c:f>
              <c:numCache>
                <c:formatCode>m"月"d"日""　"aaa</c:formatCode>
                <c:ptCount val="31"/>
                <c:pt idx="0">
                  <c:v>45261</c:v>
                </c:pt>
                <c:pt idx="1">
                  <c:v>45262</c:v>
                </c:pt>
                <c:pt idx="2">
                  <c:v>45263</c:v>
                </c:pt>
                <c:pt idx="3">
                  <c:v>45264</c:v>
                </c:pt>
                <c:pt idx="4">
                  <c:v>45265</c:v>
                </c:pt>
                <c:pt idx="5">
                  <c:v>45266</c:v>
                </c:pt>
                <c:pt idx="6">
                  <c:v>45267</c:v>
                </c:pt>
                <c:pt idx="7">
                  <c:v>45268</c:v>
                </c:pt>
                <c:pt idx="8">
                  <c:v>45269</c:v>
                </c:pt>
                <c:pt idx="9">
                  <c:v>45270</c:v>
                </c:pt>
                <c:pt idx="10">
                  <c:v>45271</c:v>
                </c:pt>
                <c:pt idx="11">
                  <c:v>45272</c:v>
                </c:pt>
                <c:pt idx="12">
                  <c:v>45273</c:v>
                </c:pt>
                <c:pt idx="13">
                  <c:v>45274</c:v>
                </c:pt>
                <c:pt idx="14">
                  <c:v>45275</c:v>
                </c:pt>
                <c:pt idx="15">
                  <c:v>45276</c:v>
                </c:pt>
                <c:pt idx="16">
                  <c:v>45277</c:v>
                </c:pt>
                <c:pt idx="17">
                  <c:v>45278</c:v>
                </c:pt>
                <c:pt idx="18">
                  <c:v>45279</c:v>
                </c:pt>
                <c:pt idx="19">
                  <c:v>45280</c:v>
                </c:pt>
                <c:pt idx="20">
                  <c:v>45281</c:v>
                </c:pt>
                <c:pt idx="21">
                  <c:v>45282</c:v>
                </c:pt>
                <c:pt idx="22">
                  <c:v>45283</c:v>
                </c:pt>
                <c:pt idx="23">
                  <c:v>45284</c:v>
                </c:pt>
                <c:pt idx="24">
                  <c:v>45285</c:v>
                </c:pt>
                <c:pt idx="25">
                  <c:v>45286</c:v>
                </c:pt>
                <c:pt idx="26">
                  <c:v>45287</c:v>
                </c:pt>
                <c:pt idx="27">
                  <c:v>45288</c:v>
                </c:pt>
                <c:pt idx="28">
                  <c:v>45289</c:v>
                </c:pt>
                <c:pt idx="29">
                  <c:v>45290</c:v>
                </c:pt>
                <c:pt idx="30">
                  <c:v>45291</c:v>
                </c:pt>
              </c:numCache>
            </c:numRef>
          </c:cat>
          <c:val>
            <c:numRef>
              <c:f>'12月'!$F$5:$F$35</c:f>
              <c:numCache>
                <c:formatCode>0_);[Red]\(0\)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80-49C0-B5F3-0097BE654821}"/>
            </c:ext>
          </c:extLst>
        </c:ser>
        <c:ser>
          <c:idx val="2"/>
          <c:order val="2"/>
          <c:tx>
            <c:strRef>
              <c:f>'12月'!$G$4</c:f>
              <c:strCache>
                <c:ptCount val="1"/>
                <c:pt idx="0">
                  <c:v>心拍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'12月'!$D$5:$D$35</c:f>
              <c:numCache>
                <c:formatCode>m"月"d"日""　"aaa</c:formatCode>
                <c:ptCount val="31"/>
                <c:pt idx="0">
                  <c:v>45261</c:v>
                </c:pt>
                <c:pt idx="1">
                  <c:v>45262</c:v>
                </c:pt>
                <c:pt idx="2">
                  <c:v>45263</c:v>
                </c:pt>
                <c:pt idx="3">
                  <c:v>45264</c:v>
                </c:pt>
                <c:pt idx="4">
                  <c:v>45265</c:v>
                </c:pt>
                <c:pt idx="5">
                  <c:v>45266</c:v>
                </c:pt>
                <c:pt idx="6">
                  <c:v>45267</c:v>
                </c:pt>
                <c:pt idx="7">
                  <c:v>45268</c:v>
                </c:pt>
                <c:pt idx="8">
                  <c:v>45269</c:v>
                </c:pt>
                <c:pt idx="9">
                  <c:v>45270</c:v>
                </c:pt>
                <c:pt idx="10">
                  <c:v>45271</c:v>
                </c:pt>
                <c:pt idx="11">
                  <c:v>45272</c:v>
                </c:pt>
                <c:pt idx="12">
                  <c:v>45273</c:v>
                </c:pt>
                <c:pt idx="13">
                  <c:v>45274</c:v>
                </c:pt>
                <c:pt idx="14">
                  <c:v>45275</c:v>
                </c:pt>
                <c:pt idx="15">
                  <c:v>45276</c:v>
                </c:pt>
                <c:pt idx="16">
                  <c:v>45277</c:v>
                </c:pt>
                <c:pt idx="17">
                  <c:v>45278</c:v>
                </c:pt>
                <c:pt idx="18">
                  <c:v>45279</c:v>
                </c:pt>
                <c:pt idx="19">
                  <c:v>45280</c:v>
                </c:pt>
                <c:pt idx="20">
                  <c:v>45281</c:v>
                </c:pt>
                <c:pt idx="21">
                  <c:v>45282</c:v>
                </c:pt>
                <c:pt idx="22">
                  <c:v>45283</c:v>
                </c:pt>
                <c:pt idx="23">
                  <c:v>45284</c:v>
                </c:pt>
                <c:pt idx="24">
                  <c:v>45285</c:v>
                </c:pt>
                <c:pt idx="25">
                  <c:v>45286</c:v>
                </c:pt>
                <c:pt idx="26">
                  <c:v>45287</c:v>
                </c:pt>
                <c:pt idx="27">
                  <c:v>45288</c:v>
                </c:pt>
                <c:pt idx="28">
                  <c:v>45289</c:v>
                </c:pt>
                <c:pt idx="29">
                  <c:v>45290</c:v>
                </c:pt>
                <c:pt idx="30">
                  <c:v>45291</c:v>
                </c:pt>
              </c:numCache>
            </c:numRef>
          </c:cat>
          <c:val>
            <c:numRef>
              <c:f>'12月'!$G$5:$G$35</c:f>
              <c:numCache>
                <c:formatCode>0_);[Red]\(0\)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A80-49C0-B5F3-0097BE654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41863071"/>
        <c:axId val="1847570863"/>
      </c:lineChart>
      <c:dateAx>
        <c:axId val="184186307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月日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m/d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47570863"/>
        <c:crosses val="autoZero"/>
        <c:auto val="0"/>
        <c:lblOffset val="100"/>
        <c:baseTimeUnit val="days"/>
      </c:dateAx>
      <c:valAx>
        <c:axId val="1847570863"/>
        <c:scaling>
          <c:orientation val="minMax"/>
          <c:max val="15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);[Red]\(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41863071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0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>
                <a:solidFill>
                  <a:schemeClr val="tx1">
                    <a:lumMod val="85000"/>
                    <a:lumOff val="15000"/>
                  </a:schemeClr>
                </a:solidFill>
              </a:rPr>
              <a:t>血圧（最高・最低）・心拍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2635380886288295E-2"/>
          <c:y val="0.10640783763415712"/>
          <c:w val="0.91939581415959371"/>
          <c:h val="0.75951234941786128"/>
        </c:manualLayout>
      </c:layout>
      <c:lineChart>
        <c:grouping val="standard"/>
        <c:varyColors val="0"/>
        <c:ser>
          <c:idx val="0"/>
          <c:order val="0"/>
          <c:tx>
            <c:strRef>
              <c:f>'2月'!$E$4</c:f>
              <c:strCache>
                <c:ptCount val="1"/>
                <c:pt idx="0">
                  <c:v>最高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'2月'!$D$5:$D$35</c:f>
              <c:numCache>
                <c:formatCode>m"月"d"日""　"aaa</c:formatCode>
                <c:ptCount val="31"/>
                <c:pt idx="0">
                  <c:v>44958</c:v>
                </c:pt>
                <c:pt idx="1">
                  <c:v>44959</c:v>
                </c:pt>
                <c:pt idx="2">
                  <c:v>44960</c:v>
                </c:pt>
                <c:pt idx="3">
                  <c:v>44961</c:v>
                </c:pt>
                <c:pt idx="4">
                  <c:v>44962</c:v>
                </c:pt>
                <c:pt idx="5">
                  <c:v>44963</c:v>
                </c:pt>
                <c:pt idx="6">
                  <c:v>44964</c:v>
                </c:pt>
                <c:pt idx="7">
                  <c:v>44965</c:v>
                </c:pt>
                <c:pt idx="8">
                  <c:v>44966</c:v>
                </c:pt>
                <c:pt idx="9">
                  <c:v>44967</c:v>
                </c:pt>
                <c:pt idx="10">
                  <c:v>44968</c:v>
                </c:pt>
                <c:pt idx="11">
                  <c:v>44969</c:v>
                </c:pt>
                <c:pt idx="12">
                  <c:v>44970</c:v>
                </c:pt>
                <c:pt idx="13">
                  <c:v>44971</c:v>
                </c:pt>
                <c:pt idx="14">
                  <c:v>44972</c:v>
                </c:pt>
                <c:pt idx="15">
                  <c:v>44973</c:v>
                </c:pt>
                <c:pt idx="16">
                  <c:v>44974</c:v>
                </c:pt>
                <c:pt idx="17">
                  <c:v>44975</c:v>
                </c:pt>
                <c:pt idx="18">
                  <c:v>44976</c:v>
                </c:pt>
                <c:pt idx="19">
                  <c:v>44977</c:v>
                </c:pt>
                <c:pt idx="20">
                  <c:v>44978</c:v>
                </c:pt>
                <c:pt idx="21">
                  <c:v>44979</c:v>
                </c:pt>
                <c:pt idx="22">
                  <c:v>44980</c:v>
                </c:pt>
                <c:pt idx="23">
                  <c:v>44981</c:v>
                </c:pt>
                <c:pt idx="24">
                  <c:v>44982</c:v>
                </c:pt>
                <c:pt idx="25">
                  <c:v>44983</c:v>
                </c:pt>
                <c:pt idx="26">
                  <c:v>44984</c:v>
                </c:pt>
                <c:pt idx="27">
                  <c:v>44985</c:v>
                </c:pt>
                <c:pt idx="28">
                  <c:v>44958</c:v>
                </c:pt>
              </c:numCache>
            </c:numRef>
          </c:cat>
          <c:val>
            <c:numRef>
              <c:f>'2月'!$E$5:$E$35</c:f>
              <c:numCache>
                <c:formatCode>0_);[Red]\(0\)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55-44D7-A5D2-DBC930266A29}"/>
            </c:ext>
          </c:extLst>
        </c:ser>
        <c:ser>
          <c:idx val="1"/>
          <c:order val="1"/>
          <c:tx>
            <c:strRef>
              <c:f>'2月'!$F$4</c:f>
              <c:strCache>
                <c:ptCount val="1"/>
                <c:pt idx="0">
                  <c:v>最低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'2月'!$D$5:$D$35</c:f>
              <c:numCache>
                <c:formatCode>m"月"d"日""　"aaa</c:formatCode>
                <c:ptCount val="31"/>
                <c:pt idx="0">
                  <c:v>44958</c:v>
                </c:pt>
                <c:pt idx="1">
                  <c:v>44959</c:v>
                </c:pt>
                <c:pt idx="2">
                  <c:v>44960</c:v>
                </c:pt>
                <c:pt idx="3">
                  <c:v>44961</c:v>
                </c:pt>
                <c:pt idx="4">
                  <c:v>44962</c:v>
                </c:pt>
                <c:pt idx="5">
                  <c:v>44963</c:v>
                </c:pt>
                <c:pt idx="6">
                  <c:v>44964</c:v>
                </c:pt>
                <c:pt idx="7">
                  <c:v>44965</c:v>
                </c:pt>
                <c:pt idx="8">
                  <c:v>44966</c:v>
                </c:pt>
                <c:pt idx="9">
                  <c:v>44967</c:v>
                </c:pt>
                <c:pt idx="10">
                  <c:v>44968</c:v>
                </c:pt>
                <c:pt idx="11">
                  <c:v>44969</c:v>
                </c:pt>
                <c:pt idx="12">
                  <c:v>44970</c:v>
                </c:pt>
                <c:pt idx="13">
                  <c:v>44971</c:v>
                </c:pt>
                <c:pt idx="14">
                  <c:v>44972</c:v>
                </c:pt>
                <c:pt idx="15">
                  <c:v>44973</c:v>
                </c:pt>
                <c:pt idx="16">
                  <c:v>44974</c:v>
                </c:pt>
                <c:pt idx="17">
                  <c:v>44975</c:v>
                </c:pt>
                <c:pt idx="18">
                  <c:v>44976</c:v>
                </c:pt>
                <c:pt idx="19">
                  <c:v>44977</c:v>
                </c:pt>
                <c:pt idx="20">
                  <c:v>44978</c:v>
                </c:pt>
                <c:pt idx="21">
                  <c:v>44979</c:v>
                </c:pt>
                <c:pt idx="22">
                  <c:v>44980</c:v>
                </c:pt>
                <c:pt idx="23">
                  <c:v>44981</c:v>
                </c:pt>
                <c:pt idx="24">
                  <c:v>44982</c:v>
                </c:pt>
                <c:pt idx="25">
                  <c:v>44983</c:v>
                </c:pt>
                <c:pt idx="26">
                  <c:v>44984</c:v>
                </c:pt>
                <c:pt idx="27">
                  <c:v>44985</c:v>
                </c:pt>
                <c:pt idx="28">
                  <c:v>44958</c:v>
                </c:pt>
              </c:numCache>
            </c:numRef>
          </c:cat>
          <c:val>
            <c:numRef>
              <c:f>'2月'!$F$5:$F$35</c:f>
              <c:numCache>
                <c:formatCode>0_);[Red]\(0\)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55-44D7-A5D2-DBC930266A29}"/>
            </c:ext>
          </c:extLst>
        </c:ser>
        <c:ser>
          <c:idx val="2"/>
          <c:order val="2"/>
          <c:tx>
            <c:strRef>
              <c:f>'2月'!$G$4</c:f>
              <c:strCache>
                <c:ptCount val="1"/>
                <c:pt idx="0">
                  <c:v>心拍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'2月'!$D$5:$D$35</c:f>
              <c:numCache>
                <c:formatCode>m"月"d"日""　"aaa</c:formatCode>
                <c:ptCount val="31"/>
                <c:pt idx="0">
                  <c:v>44958</c:v>
                </c:pt>
                <c:pt idx="1">
                  <c:v>44959</c:v>
                </c:pt>
                <c:pt idx="2">
                  <c:v>44960</c:v>
                </c:pt>
                <c:pt idx="3">
                  <c:v>44961</c:v>
                </c:pt>
                <c:pt idx="4">
                  <c:v>44962</c:v>
                </c:pt>
                <c:pt idx="5">
                  <c:v>44963</c:v>
                </c:pt>
                <c:pt idx="6">
                  <c:v>44964</c:v>
                </c:pt>
                <c:pt idx="7">
                  <c:v>44965</c:v>
                </c:pt>
                <c:pt idx="8">
                  <c:v>44966</c:v>
                </c:pt>
                <c:pt idx="9">
                  <c:v>44967</c:v>
                </c:pt>
                <c:pt idx="10">
                  <c:v>44968</c:v>
                </c:pt>
                <c:pt idx="11">
                  <c:v>44969</c:v>
                </c:pt>
                <c:pt idx="12">
                  <c:v>44970</c:v>
                </c:pt>
                <c:pt idx="13">
                  <c:v>44971</c:v>
                </c:pt>
                <c:pt idx="14">
                  <c:v>44972</c:v>
                </c:pt>
                <c:pt idx="15">
                  <c:v>44973</c:v>
                </c:pt>
                <c:pt idx="16">
                  <c:v>44974</c:v>
                </c:pt>
                <c:pt idx="17">
                  <c:v>44975</c:v>
                </c:pt>
                <c:pt idx="18">
                  <c:v>44976</c:v>
                </c:pt>
                <c:pt idx="19">
                  <c:v>44977</c:v>
                </c:pt>
                <c:pt idx="20">
                  <c:v>44978</c:v>
                </c:pt>
                <c:pt idx="21">
                  <c:v>44979</c:v>
                </c:pt>
                <c:pt idx="22">
                  <c:v>44980</c:v>
                </c:pt>
                <c:pt idx="23">
                  <c:v>44981</c:v>
                </c:pt>
                <c:pt idx="24">
                  <c:v>44982</c:v>
                </c:pt>
                <c:pt idx="25">
                  <c:v>44983</c:v>
                </c:pt>
                <c:pt idx="26">
                  <c:v>44984</c:v>
                </c:pt>
                <c:pt idx="27">
                  <c:v>44985</c:v>
                </c:pt>
                <c:pt idx="28">
                  <c:v>44958</c:v>
                </c:pt>
              </c:numCache>
            </c:numRef>
          </c:cat>
          <c:val>
            <c:numRef>
              <c:f>'2月'!$G$5:$G$35</c:f>
              <c:numCache>
                <c:formatCode>0_);[Red]\(0\)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55-44D7-A5D2-DBC930266A29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'2月'!$D$5:$D$35</c:f>
              <c:numCache>
                <c:formatCode>m"月"d"日""　"aaa</c:formatCode>
                <c:ptCount val="31"/>
                <c:pt idx="0">
                  <c:v>44958</c:v>
                </c:pt>
                <c:pt idx="1">
                  <c:v>44959</c:v>
                </c:pt>
                <c:pt idx="2">
                  <c:v>44960</c:v>
                </c:pt>
                <c:pt idx="3">
                  <c:v>44961</c:v>
                </c:pt>
                <c:pt idx="4">
                  <c:v>44962</c:v>
                </c:pt>
                <c:pt idx="5">
                  <c:v>44963</c:v>
                </c:pt>
                <c:pt idx="6">
                  <c:v>44964</c:v>
                </c:pt>
                <c:pt idx="7">
                  <c:v>44965</c:v>
                </c:pt>
                <c:pt idx="8">
                  <c:v>44966</c:v>
                </c:pt>
                <c:pt idx="9">
                  <c:v>44967</c:v>
                </c:pt>
                <c:pt idx="10">
                  <c:v>44968</c:v>
                </c:pt>
                <c:pt idx="11">
                  <c:v>44969</c:v>
                </c:pt>
                <c:pt idx="12">
                  <c:v>44970</c:v>
                </c:pt>
                <c:pt idx="13">
                  <c:v>44971</c:v>
                </c:pt>
                <c:pt idx="14">
                  <c:v>44972</c:v>
                </c:pt>
                <c:pt idx="15">
                  <c:v>44973</c:v>
                </c:pt>
                <c:pt idx="16">
                  <c:v>44974</c:v>
                </c:pt>
                <c:pt idx="17">
                  <c:v>44975</c:v>
                </c:pt>
                <c:pt idx="18">
                  <c:v>44976</c:v>
                </c:pt>
                <c:pt idx="19">
                  <c:v>44977</c:v>
                </c:pt>
                <c:pt idx="20">
                  <c:v>44978</c:v>
                </c:pt>
                <c:pt idx="21">
                  <c:v>44979</c:v>
                </c:pt>
                <c:pt idx="22">
                  <c:v>44980</c:v>
                </c:pt>
                <c:pt idx="23">
                  <c:v>44981</c:v>
                </c:pt>
                <c:pt idx="24">
                  <c:v>44982</c:v>
                </c:pt>
                <c:pt idx="25">
                  <c:v>44983</c:v>
                </c:pt>
                <c:pt idx="26">
                  <c:v>44984</c:v>
                </c:pt>
                <c:pt idx="27">
                  <c:v>44985</c:v>
                </c:pt>
                <c:pt idx="28">
                  <c:v>44958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C55-44D7-A5D2-DBC930266A29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'2月'!$D$5:$D$35</c:f>
              <c:numCache>
                <c:formatCode>m"月"d"日""　"aaa</c:formatCode>
                <c:ptCount val="31"/>
                <c:pt idx="0">
                  <c:v>44958</c:v>
                </c:pt>
                <c:pt idx="1">
                  <c:v>44959</c:v>
                </c:pt>
                <c:pt idx="2">
                  <c:v>44960</c:v>
                </c:pt>
                <c:pt idx="3">
                  <c:v>44961</c:v>
                </c:pt>
                <c:pt idx="4">
                  <c:v>44962</c:v>
                </c:pt>
                <c:pt idx="5">
                  <c:v>44963</c:v>
                </c:pt>
                <c:pt idx="6">
                  <c:v>44964</c:v>
                </c:pt>
                <c:pt idx="7">
                  <c:v>44965</c:v>
                </c:pt>
                <c:pt idx="8">
                  <c:v>44966</c:v>
                </c:pt>
                <c:pt idx="9">
                  <c:v>44967</c:v>
                </c:pt>
                <c:pt idx="10">
                  <c:v>44968</c:v>
                </c:pt>
                <c:pt idx="11">
                  <c:v>44969</c:v>
                </c:pt>
                <c:pt idx="12">
                  <c:v>44970</c:v>
                </c:pt>
                <c:pt idx="13">
                  <c:v>44971</c:v>
                </c:pt>
                <c:pt idx="14">
                  <c:v>44972</c:v>
                </c:pt>
                <c:pt idx="15">
                  <c:v>44973</c:v>
                </c:pt>
                <c:pt idx="16">
                  <c:v>44974</c:v>
                </c:pt>
                <c:pt idx="17">
                  <c:v>44975</c:v>
                </c:pt>
                <c:pt idx="18">
                  <c:v>44976</c:v>
                </c:pt>
                <c:pt idx="19">
                  <c:v>44977</c:v>
                </c:pt>
                <c:pt idx="20">
                  <c:v>44978</c:v>
                </c:pt>
                <c:pt idx="21">
                  <c:v>44979</c:v>
                </c:pt>
                <c:pt idx="22">
                  <c:v>44980</c:v>
                </c:pt>
                <c:pt idx="23">
                  <c:v>44981</c:v>
                </c:pt>
                <c:pt idx="24">
                  <c:v>44982</c:v>
                </c:pt>
                <c:pt idx="25">
                  <c:v>44983</c:v>
                </c:pt>
                <c:pt idx="26">
                  <c:v>44984</c:v>
                </c:pt>
                <c:pt idx="27">
                  <c:v>44985</c:v>
                </c:pt>
                <c:pt idx="28">
                  <c:v>44958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C55-44D7-A5D2-DBC930266A29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'2月'!$D$5:$D$35</c:f>
              <c:numCache>
                <c:formatCode>m"月"d"日""　"aaa</c:formatCode>
                <c:ptCount val="31"/>
                <c:pt idx="0">
                  <c:v>44958</c:v>
                </c:pt>
                <c:pt idx="1">
                  <c:v>44959</c:v>
                </c:pt>
                <c:pt idx="2">
                  <c:v>44960</c:v>
                </c:pt>
                <c:pt idx="3">
                  <c:v>44961</c:v>
                </c:pt>
                <c:pt idx="4">
                  <c:v>44962</c:v>
                </c:pt>
                <c:pt idx="5">
                  <c:v>44963</c:v>
                </c:pt>
                <c:pt idx="6">
                  <c:v>44964</c:v>
                </c:pt>
                <c:pt idx="7">
                  <c:v>44965</c:v>
                </c:pt>
                <c:pt idx="8">
                  <c:v>44966</c:v>
                </c:pt>
                <c:pt idx="9">
                  <c:v>44967</c:v>
                </c:pt>
                <c:pt idx="10">
                  <c:v>44968</c:v>
                </c:pt>
                <c:pt idx="11">
                  <c:v>44969</c:v>
                </c:pt>
                <c:pt idx="12">
                  <c:v>44970</c:v>
                </c:pt>
                <c:pt idx="13">
                  <c:v>44971</c:v>
                </c:pt>
                <c:pt idx="14">
                  <c:v>44972</c:v>
                </c:pt>
                <c:pt idx="15">
                  <c:v>44973</c:v>
                </c:pt>
                <c:pt idx="16">
                  <c:v>44974</c:v>
                </c:pt>
                <c:pt idx="17">
                  <c:v>44975</c:v>
                </c:pt>
                <c:pt idx="18">
                  <c:v>44976</c:v>
                </c:pt>
                <c:pt idx="19">
                  <c:v>44977</c:v>
                </c:pt>
                <c:pt idx="20">
                  <c:v>44978</c:v>
                </c:pt>
                <c:pt idx="21">
                  <c:v>44979</c:v>
                </c:pt>
                <c:pt idx="22">
                  <c:v>44980</c:v>
                </c:pt>
                <c:pt idx="23">
                  <c:v>44981</c:v>
                </c:pt>
                <c:pt idx="24">
                  <c:v>44982</c:v>
                </c:pt>
                <c:pt idx="25">
                  <c:v>44983</c:v>
                </c:pt>
                <c:pt idx="26">
                  <c:v>44984</c:v>
                </c:pt>
                <c:pt idx="27">
                  <c:v>44985</c:v>
                </c:pt>
                <c:pt idx="28">
                  <c:v>44958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C55-44D7-A5D2-DBC930266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41863071"/>
        <c:axId val="1847570863"/>
      </c:lineChart>
      <c:dateAx>
        <c:axId val="184186307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月日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m/d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47570863"/>
        <c:crosses val="autoZero"/>
        <c:auto val="0"/>
        <c:lblOffset val="100"/>
        <c:baseTimeUnit val="days"/>
      </c:dateAx>
      <c:valAx>
        <c:axId val="1847570863"/>
        <c:scaling>
          <c:orientation val="minMax"/>
          <c:max val="15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);[Red]\(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41863071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0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>
                <a:solidFill>
                  <a:schemeClr val="tx1">
                    <a:lumMod val="85000"/>
                    <a:lumOff val="15000"/>
                  </a:schemeClr>
                </a:solidFill>
              </a:rPr>
              <a:t>血圧（最高・最低）・心拍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2635380886288295E-2"/>
          <c:y val="0.10640783763415712"/>
          <c:w val="0.91939581415959371"/>
          <c:h val="0.75951234941786128"/>
        </c:manualLayout>
      </c:layout>
      <c:lineChart>
        <c:grouping val="standard"/>
        <c:varyColors val="0"/>
        <c:ser>
          <c:idx val="0"/>
          <c:order val="0"/>
          <c:tx>
            <c:strRef>
              <c:f>'3月'!$E$4</c:f>
              <c:strCache>
                <c:ptCount val="1"/>
                <c:pt idx="0">
                  <c:v>最高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'3月'!$D$5:$D$35</c:f>
              <c:numCache>
                <c:formatCode>m"月"d"日""　"aaa</c:formatCode>
                <c:ptCount val="31"/>
                <c:pt idx="0">
                  <c:v>44986</c:v>
                </c:pt>
                <c:pt idx="1">
                  <c:v>44987</c:v>
                </c:pt>
                <c:pt idx="2">
                  <c:v>44988</c:v>
                </c:pt>
                <c:pt idx="3">
                  <c:v>44989</c:v>
                </c:pt>
                <c:pt idx="4">
                  <c:v>44990</c:v>
                </c:pt>
                <c:pt idx="5">
                  <c:v>44991</c:v>
                </c:pt>
                <c:pt idx="6">
                  <c:v>44992</c:v>
                </c:pt>
                <c:pt idx="7">
                  <c:v>44993</c:v>
                </c:pt>
                <c:pt idx="8">
                  <c:v>44994</c:v>
                </c:pt>
                <c:pt idx="9">
                  <c:v>44995</c:v>
                </c:pt>
                <c:pt idx="10">
                  <c:v>44996</c:v>
                </c:pt>
                <c:pt idx="11">
                  <c:v>44997</c:v>
                </c:pt>
                <c:pt idx="12">
                  <c:v>44998</c:v>
                </c:pt>
                <c:pt idx="13">
                  <c:v>44999</c:v>
                </c:pt>
                <c:pt idx="14">
                  <c:v>45000</c:v>
                </c:pt>
                <c:pt idx="15">
                  <c:v>45001</c:v>
                </c:pt>
                <c:pt idx="16">
                  <c:v>45002</c:v>
                </c:pt>
                <c:pt idx="17">
                  <c:v>45003</c:v>
                </c:pt>
                <c:pt idx="18">
                  <c:v>45004</c:v>
                </c:pt>
                <c:pt idx="19">
                  <c:v>45005</c:v>
                </c:pt>
                <c:pt idx="20">
                  <c:v>45006</c:v>
                </c:pt>
                <c:pt idx="21">
                  <c:v>45007</c:v>
                </c:pt>
                <c:pt idx="22">
                  <c:v>45008</c:v>
                </c:pt>
                <c:pt idx="23">
                  <c:v>45009</c:v>
                </c:pt>
                <c:pt idx="24">
                  <c:v>45010</c:v>
                </c:pt>
                <c:pt idx="25">
                  <c:v>45011</c:v>
                </c:pt>
                <c:pt idx="26">
                  <c:v>45012</c:v>
                </c:pt>
                <c:pt idx="27">
                  <c:v>45013</c:v>
                </c:pt>
                <c:pt idx="28">
                  <c:v>45014</c:v>
                </c:pt>
                <c:pt idx="29">
                  <c:v>45015</c:v>
                </c:pt>
                <c:pt idx="30">
                  <c:v>45016</c:v>
                </c:pt>
              </c:numCache>
            </c:numRef>
          </c:cat>
          <c:val>
            <c:numRef>
              <c:f>'3月'!$E$5:$E$35</c:f>
              <c:numCache>
                <c:formatCode>0_);[Red]\(0\)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8A-4D53-950D-7D2B1FAE7FAF}"/>
            </c:ext>
          </c:extLst>
        </c:ser>
        <c:ser>
          <c:idx val="1"/>
          <c:order val="1"/>
          <c:tx>
            <c:strRef>
              <c:f>'3月'!$F$4</c:f>
              <c:strCache>
                <c:ptCount val="1"/>
                <c:pt idx="0">
                  <c:v>最低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'3月'!$D$5:$D$35</c:f>
              <c:numCache>
                <c:formatCode>m"月"d"日""　"aaa</c:formatCode>
                <c:ptCount val="31"/>
                <c:pt idx="0">
                  <c:v>44986</c:v>
                </c:pt>
                <c:pt idx="1">
                  <c:v>44987</c:v>
                </c:pt>
                <c:pt idx="2">
                  <c:v>44988</c:v>
                </c:pt>
                <c:pt idx="3">
                  <c:v>44989</c:v>
                </c:pt>
                <c:pt idx="4">
                  <c:v>44990</c:v>
                </c:pt>
                <c:pt idx="5">
                  <c:v>44991</c:v>
                </c:pt>
                <c:pt idx="6">
                  <c:v>44992</c:v>
                </c:pt>
                <c:pt idx="7">
                  <c:v>44993</c:v>
                </c:pt>
                <c:pt idx="8">
                  <c:v>44994</c:v>
                </c:pt>
                <c:pt idx="9">
                  <c:v>44995</c:v>
                </c:pt>
                <c:pt idx="10">
                  <c:v>44996</c:v>
                </c:pt>
                <c:pt idx="11">
                  <c:v>44997</c:v>
                </c:pt>
                <c:pt idx="12">
                  <c:v>44998</c:v>
                </c:pt>
                <c:pt idx="13">
                  <c:v>44999</c:v>
                </c:pt>
                <c:pt idx="14">
                  <c:v>45000</c:v>
                </c:pt>
                <c:pt idx="15">
                  <c:v>45001</c:v>
                </c:pt>
                <c:pt idx="16">
                  <c:v>45002</c:v>
                </c:pt>
                <c:pt idx="17">
                  <c:v>45003</c:v>
                </c:pt>
                <c:pt idx="18">
                  <c:v>45004</c:v>
                </c:pt>
                <c:pt idx="19">
                  <c:v>45005</c:v>
                </c:pt>
                <c:pt idx="20">
                  <c:v>45006</c:v>
                </c:pt>
                <c:pt idx="21">
                  <c:v>45007</c:v>
                </c:pt>
                <c:pt idx="22">
                  <c:v>45008</c:v>
                </c:pt>
                <c:pt idx="23">
                  <c:v>45009</c:v>
                </c:pt>
                <c:pt idx="24">
                  <c:v>45010</c:v>
                </c:pt>
                <c:pt idx="25">
                  <c:v>45011</c:v>
                </c:pt>
                <c:pt idx="26">
                  <c:v>45012</c:v>
                </c:pt>
                <c:pt idx="27">
                  <c:v>45013</c:v>
                </c:pt>
                <c:pt idx="28">
                  <c:v>45014</c:v>
                </c:pt>
                <c:pt idx="29">
                  <c:v>45015</c:v>
                </c:pt>
                <c:pt idx="30">
                  <c:v>45016</c:v>
                </c:pt>
              </c:numCache>
            </c:numRef>
          </c:cat>
          <c:val>
            <c:numRef>
              <c:f>'3月'!$F$5:$F$35</c:f>
              <c:numCache>
                <c:formatCode>0_);[Red]\(0\)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8A-4D53-950D-7D2B1FAE7FAF}"/>
            </c:ext>
          </c:extLst>
        </c:ser>
        <c:ser>
          <c:idx val="2"/>
          <c:order val="2"/>
          <c:tx>
            <c:strRef>
              <c:f>'3月'!$G$4</c:f>
              <c:strCache>
                <c:ptCount val="1"/>
                <c:pt idx="0">
                  <c:v>心拍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'3月'!$D$5:$D$35</c:f>
              <c:numCache>
                <c:formatCode>m"月"d"日""　"aaa</c:formatCode>
                <c:ptCount val="31"/>
                <c:pt idx="0">
                  <c:v>44986</c:v>
                </c:pt>
                <c:pt idx="1">
                  <c:v>44987</c:v>
                </c:pt>
                <c:pt idx="2">
                  <c:v>44988</c:v>
                </c:pt>
                <c:pt idx="3">
                  <c:v>44989</c:v>
                </c:pt>
                <c:pt idx="4">
                  <c:v>44990</c:v>
                </c:pt>
                <c:pt idx="5">
                  <c:v>44991</c:v>
                </c:pt>
                <c:pt idx="6">
                  <c:v>44992</c:v>
                </c:pt>
                <c:pt idx="7">
                  <c:v>44993</c:v>
                </c:pt>
                <c:pt idx="8">
                  <c:v>44994</c:v>
                </c:pt>
                <c:pt idx="9">
                  <c:v>44995</c:v>
                </c:pt>
                <c:pt idx="10">
                  <c:v>44996</c:v>
                </c:pt>
                <c:pt idx="11">
                  <c:v>44997</c:v>
                </c:pt>
                <c:pt idx="12">
                  <c:v>44998</c:v>
                </c:pt>
                <c:pt idx="13">
                  <c:v>44999</c:v>
                </c:pt>
                <c:pt idx="14">
                  <c:v>45000</c:v>
                </c:pt>
                <c:pt idx="15">
                  <c:v>45001</c:v>
                </c:pt>
                <c:pt idx="16">
                  <c:v>45002</c:v>
                </c:pt>
                <c:pt idx="17">
                  <c:v>45003</c:v>
                </c:pt>
                <c:pt idx="18">
                  <c:v>45004</c:v>
                </c:pt>
                <c:pt idx="19">
                  <c:v>45005</c:v>
                </c:pt>
                <c:pt idx="20">
                  <c:v>45006</c:v>
                </c:pt>
                <c:pt idx="21">
                  <c:v>45007</c:v>
                </c:pt>
                <c:pt idx="22">
                  <c:v>45008</c:v>
                </c:pt>
                <c:pt idx="23">
                  <c:v>45009</c:v>
                </c:pt>
                <c:pt idx="24">
                  <c:v>45010</c:v>
                </c:pt>
                <c:pt idx="25">
                  <c:v>45011</c:v>
                </c:pt>
                <c:pt idx="26">
                  <c:v>45012</c:v>
                </c:pt>
                <c:pt idx="27">
                  <c:v>45013</c:v>
                </c:pt>
                <c:pt idx="28">
                  <c:v>45014</c:v>
                </c:pt>
                <c:pt idx="29">
                  <c:v>45015</c:v>
                </c:pt>
                <c:pt idx="30">
                  <c:v>45016</c:v>
                </c:pt>
              </c:numCache>
            </c:numRef>
          </c:cat>
          <c:val>
            <c:numRef>
              <c:f>'3月'!$G$5:$G$35</c:f>
              <c:numCache>
                <c:formatCode>0_);[Red]\(0\)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8A-4D53-950D-7D2B1FAE7FAF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'3月'!$D$5:$D$35</c:f>
              <c:numCache>
                <c:formatCode>m"月"d"日""　"aaa</c:formatCode>
                <c:ptCount val="31"/>
                <c:pt idx="0">
                  <c:v>44986</c:v>
                </c:pt>
                <c:pt idx="1">
                  <c:v>44987</c:v>
                </c:pt>
                <c:pt idx="2">
                  <c:v>44988</c:v>
                </c:pt>
                <c:pt idx="3">
                  <c:v>44989</c:v>
                </c:pt>
                <c:pt idx="4">
                  <c:v>44990</c:v>
                </c:pt>
                <c:pt idx="5">
                  <c:v>44991</c:v>
                </c:pt>
                <c:pt idx="6">
                  <c:v>44992</c:v>
                </c:pt>
                <c:pt idx="7">
                  <c:v>44993</c:v>
                </c:pt>
                <c:pt idx="8">
                  <c:v>44994</c:v>
                </c:pt>
                <c:pt idx="9">
                  <c:v>44995</c:v>
                </c:pt>
                <c:pt idx="10">
                  <c:v>44996</c:v>
                </c:pt>
                <c:pt idx="11">
                  <c:v>44997</c:v>
                </c:pt>
                <c:pt idx="12">
                  <c:v>44998</c:v>
                </c:pt>
                <c:pt idx="13">
                  <c:v>44999</c:v>
                </c:pt>
                <c:pt idx="14">
                  <c:v>45000</c:v>
                </c:pt>
                <c:pt idx="15">
                  <c:v>45001</c:v>
                </c:pt>
                <c:pt idx="16">
                  <c:v>45002</c:v>
                </c:pt>
                <c:pt idx="17">
                  <c:v>45003</c:v>
                </c:pt>
                <c:pt idx="18">
                  <c:v>45004</c:v>
                </c:pt>
                <c:pt idx="19">
                  <c:v>45005</c:v>
                </c:pt>
                <c:pt idx="20">
                  <c:v>45006</c:v>
                </c:pt>
                <c:pt idx="21">
                  <c:v>45007</c:v>
                </c:pt>
                <c:pt idx="22">
                  <c:v>45008</c:v>
                </c:pt>
                <c:pt idx="23">
                  <c:v>45009</c:v>
                </c:pt>
                <c:pt idx="24">
                  <c:v>45010</c:v>
                </c:pt>
                <c:pt idx="25">
                  <c:v>45011</c:v>
                </c:pt>
                <c:pt idx="26">
                  <c:v>45012</c:v>
                </c:pt>
                <c:pt idx="27">
                  <c:v>45013</c:v>
                </c:pt>
                <c:pt idx="28">
                  <c:v>45014</c:v>
                </c:pt>
                <c:pt idx="29">
                  <c:v>45015</c:v>
                </c:pt>
                <c:pt idx="30">
                  <c:v>45016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48A-4D53-950D-7D2B1FAE7FAF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'3月'!$D$5:$D$35</c:f>
              <c:numCache>
                <c:formatCode>m"月"d"日""　"aaa</c:formatCode>
                <c:ptCount val="31"/>
                <c:pt idx="0">
                  <c:v>44986</c:v>
                </c:pt>
                <c:pt idx="1">
                  <c:v>44987</c:v>
                </c:pt>
                <c:pt idx="2">
                  <c:v>44988</c:v>
                </c:pt>
                <c:pt idx="3">
                  <c:v>44989</c:v>
                </c:pt>
                <c:pt idx="4">
                  <c:v>44990</c:v>
                </c:pt>
                <c:pt idx="5">
                  <c:v>44991</c:v>
                </c:pt>
                <c:pt idx="6">
                  <c:v>44992</c:v>
                </c:pt>
                <c:pt idx="7">
                  <c:v>44993</c:v>
                </c:pt>
                <c:pt idx="8">
                  <c:v>44994</c:v>
                </c:pt>
                <c:pt idx="9">
                  <c:v>44995</c:v>
                </c:pt>
                <c:pt idx="10">
                  <c:v>44996</c:v>
                </c:pt>
                <c:pt idx="11">
                  <c:v>44997</c:v>
                </c:pt>
                <c:pt idx="12">
                  <c:v>44998</c:v>
                </c:pt>
                <c:pt idx="13">
                  <c:v>44999</c:v>
                </c:pt>
                <c:pt idx="14">
                  <c:v>45000</c:v>
                </c:pt>
                <c:pt idx="15">
                  <c:v>45001</c:v>
                </c:pt>
                <c:pt idx="16">
                  <c:v>45002</c:v>
                </c:pt>
                <c:pt idx="17">
                  <c:v>45003</c:v>
                </c:pt>
                <c:pt idx="18">
                  <c:v>45004</c:v>
                </c:pt>
                <c:pt idx="19">
                  <c:v>45005</c:v>
                </c:pt>
                <c:pt idx="20">
                  <c:v>45006</c:v>
                </c:pt>
                <c:pt idx="21">
                  <c:v>45007</c:v>
                </c:pt>
                <c:pt idx="22">
                  <c:v>45008</c:v>
                </c:pt>
                <c:pt idx="23">
                  <c:v>45009</c:v>
                </c:pt>
                <c:pt idx="24">
                  <c:v>45010</c:v>
                </c:pt>
                <c:pt idx="25">
                  <c:v>45011</c:v>
                </c:pt>
                <c:pt idx="26">
                  <c:v>45012</c:v>
                </c:pt>
                <c:pt idx="27">
                  <c:v>45013</c:v>
                </c:pt>
                <c:pt idx="28">
                  <c:v>45014</c:v>
                </c:pt>
                <c:pt idx="29">
                  <c:v>45015</c:v>
                </c:pt>
                <c:pt idx="30">
                  <c:v>45016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48A-4D53-950D-7D2B1FAE7FAF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'3月'!$D$5:$D$35</c:f>
              <c:numCache>
                <c:formatCode>m"月"d"日""　"aaa</c:formatCode>
                <c:ptCount val="31"/>
                <c:pt idx="0">
                  <c:v>44986</c:v>
                </c:pt>
                <c:pt idx="1">
                  <c:v>44987</c:v>
                </c:pt>
                <c:pt idx="2">
                  <c:v>44988</c:v>
                </c:pt>
                <c:pt idx="3">
                  <c:v>44989</c:v>
                </c:pt>
                <c:pt idx="4">
                  <c:v>44990</c:v>
                </c:pt>
                <c:pt idx="5">
                  <c:v>44991</c:v>
                </c:pt>
                <c:pt idx="6">
                  <c:v>44992</c:v>
                </c:pt>
                <c:pt idx="7">
                  <c:v>44993</c:v>
                </c:pt>
                <c:pt idx="8">
                  <c:v>44994</c:v>
                </c:pt>
                <c:pt idx="9">
                  <c:v>44995</c:v>
                </c:pt>
                <c:pt idx="10">
                  <c:v>44996</c:v>
                </c:pt>
                <c:pt idx="11">
                  <c:v>44997</c:v>
                </c:pt>
                <c:pt idx="12">
                  <c:v>44998</c:v>
                </c:pt>
                <c:pt idx="13">
                  <c:v>44999</c:v>
                </c:pt>
                <c:pt idx="14">
                  <c:v>45000</c:v>
                </c:pt>
                <c:pt idx="15">
                  <c:v>45001</c:v>
                </c:pt>
                <c:pt idx="16">
                  <c:v>45002</c:v>
                </c:pt>
                <c:pt idx="17">
                  <c:v>45003</c:v>
                </c:pt>
                <c:pt idx="18">
                  <c:v>45004</c:v>
                </c:pt>
                <c:pt idx="19">
                  <c:v>45005</c:v>
                </c:pt>
                <c:pt idx="20">
                  <c:v>45006</c:v>
                </c:pt>
                <c:pt idx="21">
                  <c:v>45007</c:v>
                </c:pt>
                <c:pt idx="22">
                  <c:v>45008</c:v>
                </c:pt>
                <c:pt idx="23">
                  <c:v>45009</c:v>
                </c:pt>
                <c:pt idx="24">
                  <c:v>45010</c:v>
                </c:pt>
                <c:pt idx="25">
                  <c:v>45011</c:v>
                </c:pt>
                <c:pt idx="26">
                  <c:v>45012</c:v>
                </c:pt>
                <c:pt idx="27">
                  <c:v>45013</c:v>
                </c:pt>
                <c:pt idx="28">
                  <c:v>45014</c:v>
                </c:pt>
                <c:pt idx="29">
                  <c:v>45015</c:v>
                </c:pt>
                <c:pt idx="30">
                  <c:v>45016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48A-4D53-950D-7D2B1FAE7F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41863071"/>
        <c:axId val="1847570863"/>
      </c:lineChart>
      <c:dateAx>
        <c:axId val="184186307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月日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m/d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47570863"/>
        <c:crosses val="autoZero"/>
        <c:auto val="0"/>
        <c:lblOffset val="100"/>
        <c:baseTimeUnit val="days"/>
      </c:dateAx>
      <c:valAx>
        <c:axId val="1847570863"/>
        <c:scaling>
          <c:orientation val="minMax"/>
          <c:max val="15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);[Red]\(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41863071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0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>
                <a:solidFill>
                  <a:schemeClr val="tx1">
                    <a:lumMod val="85000"/>
                    <a:lumOff val="15000"/>
                  </a:schemeClr>
                </a:solidFill>
              </a:rPr>
              <a:t>血圧（最高・最低）・心拍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2635380886288295E-2"/>
          <c:y val="0.10640783763415712"/>
          <c:w val="0.91939581415959371"/>
          <c:h val="0.75951234941786128"/>
        </c:manualLayout>
      </c:layout>
      <c:lineChart>
        <c:grouping val="standard"/>
        <c:varyColors val="0"/>
        <c:ser>
          <c:idx val="0"/>
          <c:order val="0"/>
          <c:tx>
            <c:strRef>
              <c:f>'4月'!$E$4</c:f>
              <c:strCache>
                <c:ptCount val="1"/>
                <c:pt idx="0">
                  <c:v>最高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'4月'!$D$5:$D$35</c:f>
              <c:numCache>
                <c:formatCode>m"月"d"日""　"aaa</c:formatCode>
                <c:ptCount val="31"/>
                <c:pt idx="0">
                  <c:v>45017</c:v>
                </c:pt>
                <c:pt idx="1">
                  <c:v>45018</c:v>
                </c:pt>
                <c:pt idx="2">
                  <c:v>45019</c:v>
                </c:pt>
                <c:pt idx="3">
                  <c:v>45020</c:v>
                </c:pt>
                <c:pt idx="4">
                  <c:v>45021</c:v>
                </c:pt>
                <c:pt idx="5">
                  <c:v>45022</c:v>
                </c:pt>
                <c:pt idx="6">
                  <c:v>45023</c:v>
                </c:pt>
                <c:pt idx="7">
                  <c:v>45024</c:v>
                </c:pt>
                <c:pt idx="8">
                  <c:v>45025</c:v>
                </c:pt>
                <c:pt idx="9">
                  <c:v>45026</c:v>
                </c:pt>
                <c:pt idx="10">
                  <c:v>45027</c:v>
                </c:pt>
                <c:pt idx="11">
                  <c:v>45028</c:v>
                </c:pt>
                <c:pt idx="12">
                  <c:v>45029</c:v>
                </c:pt>
                <c:pt idx="13">
                  <c:v>45030</c:v>
                </c:pt>
                <c:pt idx="14">
                  <c:v>45031</c:v>
                </c:pt>
                <c:pt idx="15">
                  <c:v>45032</c:v>
                </c:pt>
                <c:pt idx="16">
                  <c:v>45033</c:v>
                </c:pt>
                <c:pt idx="17">
                  <c:v>45034</c:v>
                </c:pt>
                <c:pt idx="18">
                  <c:v>45035</c:v>
                </c:pt>
                <c:pt idx="19">
                  <c:v>45036</c:v>
                </c:pt>
                <c:pt idx="20">
                  <c:v>45037</c:v>
                </c:pt>
                <c:pt idx="21">
                  <c:v>45038</c:v>
                </c:pt>
                <c:pt idx="22">
                  <c:v>45039</c:v>
                </c:pt>
                <c:pt idx="23">
                  <c:v>45040</c:v>
                </c:pt>
                <c:pt idx="24">
                  <c:v>45041</c:v>
                </c:pt>
                <c:pt idx="25">
                  <c:v>45042</c:v>
                </c:pt>
                <c:pt idx="26">
                  <c:v>45043</c:v>
                </c:pt>
                <c:pt idx="27">
                  <c:v>45044</c:v>
                </c:pt>
                <c:pt idx="28">
                  <c:v>45045</c:v>
                </c:pt>
                <c:pt idx="29">
                  <c:v>45046</c:v>
                </c:pt>
              </c:numCache>
            </c:numRef>
          </c:cat>
          <c:val>
            <c:numRef>
              <c:f>'4月'!$E$5:$E$35</c:f>
              <c:numCache>
                <c:formatCode>0_);[Red]\(0\)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DC-4306-B5C8-54254D7F79A0}"/>
            </c:ext>
          </c:extLst>
        </c:ser>
        <c:ser>
          <c:idx val="1"/>
          <c:order val="1"/>
          <c:tx>
            <c:strRef>
              <c:f>'4月'!$F$4</c:f>
              <c:strCache>
                <c:ptCount val="1"/>
                <c:pt idx="0">
                  <c:v>最低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'4月'!$D$5:$D$35</c:f>
              <c:numCache>
                <c:formatCode>m"月"d"日""　"aaa</c:formatCode>
                <c:ptCount val="31"/>
                <c:pt idx="0">
                  <c:v>45017</c:v>
                </c:pt>
                <c:pt idx="1">
                  <c:v>45018</c:v>
                </c:pt>
                <c:pt idx="2">
                  <c:v>45019</c:v>
                </c:pt>
                <c:pt idx="3">
                  <c:v>45020</c:v>
                </c:pt>
                <c:pt idx="4">
                  <c:v>45021</c:v>
                </c:pt>
                <c:pt idx="5">
                  <c:v>45022</c:v>
                </c:pt>
                <c:pt idx="6">
                  <c:v>45023</c:v>
                </c:pt>
                <c:pt idx="7">
                  <c:v>45024</c:v>
                </c:pt>
                <c:pt idx="8">
                  <c:v>45025</c:v>
                </c:pt>
                <c:pt idx="9">
                  <c:v>45026</c:v>
                </c:pt>
                <c:pt idx="10">
                  <c:v>45027</c:v>
                </c:pt>
                <c:pt idx="11">
                  <c:v>45028</c:v>
                </c:pt>
                <c:pt idx="12">
                  <c:v>45029</c:v>
                </c:pt>
                <c:pt idx="13">
                  <c:v>45030</c:v>
                </c:pt>
                <c:pt idx="14">
                  <c:v>45031</c:v>
                </c:pt>
                <c:pt idx="15">
                  <c:v>45032</c:v>
                </c:pt>
                <c:pt idx="16">
                  <c:v>45033</c:v>
                </c:pt>
                <c:pt idx="17">
                  <c:v>45034</c:v>
                </c:pt>
                <c:pt idx="18">
                  <c:v>45035</c:v>
                </c:pt>
                <c:pt idx="19">
                  <c:v>45036</c:v>
                </c:pt>
                <c:pt idx="20">
                  <c:v>45037</c:v>
                </c:pt>
                <c:pt idx="21">
                  <c:v>45038</c:v>
                </c:pt>
                <c:pt idx="22">
                  <c:v>45039</c:v>
                </c:pt>
                <c:pt idx="23">
                  <c:v>45040</c:v>
                </c:pt>
                <c:pt idx="24">
                  <c:v>45041</c:v>
                </c:pt>
                <c:pt idx="25">
                  <c:v>45042</c:v>
                </c:pt>
                <c:pt idx="26">
                  <c:v>45043</c:v>
                </c:pt>
                <c:pt idx="27">
                  <c:v>45044</c:v>
                </c:pt>
                <c:pt idx="28">
                  <c:v>45045</c:v>
                </c:pt>
                <c:pt idx="29">
                  <c:v>45046</c:v>
                </c:pt>
              </c:numCache>
            </c:numRef>
          </c:cat>
          <c:val>
            <c:numRef>
              <c:f>'4月'!$F$5:$F$35</c:f>
              <c:numCache>
                <c:formatCode>0_);[Red]\(0\)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DC-4306-B5C8-54254D7F79A0}"/>
            </c:ext>
          </c:extLst>
        </c:ser>
        <c:ser>
          <c:idx val="2"/>
          <c:order val="2"/>
          <c:tx>
            <c:strRef>
              <c:f>'4月'!$G$4</c:f>
              <c:strCache>
                <c:ptCount val="1"/>
                <c:pt idx="0">
                  <c:v>心拍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'4月'!$D$5:$D$35</c:f>
              <c:numCache>
                <c:formatCode>m"月"d"日""　"aaa</c:formatCode>
                <c:ptCount val="31"/>
                <c:pt idx="0">
                  <c:v>45017</c:v>
                </c:pt>
                <c:pt idx="1">
                  <c:v>45018</c:v>
                </c:pt>
                <c:pt idx="2">
                  <c:v>45019</c:v>
                </c:pt>
                <c:pt idx="3">
                  <c:v>45020</c:v>
                </c:pt>
                <c:pt idx="4">
                  <c:v>45021</c:v>
                </c:pt>
                <c:pt idx="5">
                  <c:v>45022</c:v>
                </c:pt>
                <c:pt idx="6">
                  <c:v>45023</c:v>
                </c:pt>
                <c:pt idx="7">
                  <c:v>45024</c:v>
                </c:pt>
                <c:pt idx="8">
                  <c:v>45025</c:v>
                </c:pt>
                <c:pt idx="9">
                  <c:v>45026</c:v>
                </c:pt>
                <c:pt idx="10">
                  <c:v>45027</c:v>
                </c:pt>
                <c:pt idx="11">
                  <c:v>45028</c:v>
                </c:pt>
                <c:pt idx="12">
                  <c:v>45029</c:v>
                </c:pt>
                <c:pt idx="13">
                  <c:v>45030</c:v>
                </c:pt>
                <c:pt idx="14">
                  <c:v>45031</c:v>
                </c:pt>
                <c:pt idx="15">
                  <c:v>45032</c:v>
                </c:pt>
                <c:pt idx="16">
                  <c:v>45033</c:v>
                </c:pt>
                <c:pt idx="17">
                  <c:v>45034</c:v>
                </c:pt>
                <c:pt idx="18">
                  <c:v>45035</c:v>
                </c:pt>
                <c:pt idx="19">
                  <c:v>45036</c:v>
                </c:pt>
                <c:pt idx="20">
                  <c:v>45037</c:v>
                </c:pt>
                <c:pt idx="21">
                  <c:v>45038</c:v>
                </c:pt>
                <c:pt idx="22">
                  <c:v>45039</c:v>
                </c:pt>
                <c:pt idx="23">
                  <c:v>45040</c:v>
                </c:pt>
                <c:pt idx="24">
                  <c:v>45041</c:v>
                </c:pt>
                <c:pt idx="25">
                  <c:v>45042</c:v>
                </c:pt>
                <c:pt idx="26">
                  <c:v>45043</c:v>
                </c:pt>
                <c:pt idx="27">
                  <c:v>45044</c:v>
                </c:pt>
                <c:pt idx="28">
                  <c:v>45045</c:v>
                </c:pt>
                <c:pt idx="29">
                  <c:v>45046</c:v>
                </c:pt>
              </c:numCache>
            </c:numRef>
          </c:cat>
          <c:val>
            <c:numRef>
              <c:f>'4月'!$G$5:$G$35</c:f>
              <c:numCache>
                <c:formatCode>0_);[Red]\(0\)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DC-4306-B5C8-54254D7F79A0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'4月'!$D$5:$D$35</c:f>
              <c:numCache>
                <c:formatCode>m"月"d"日""　"aaa</c:formatCode>
                <c:ptCount val="31"/>
                <c:pt idx="0">
                  <c:v>45017</c:v>
                </c:pt>
                <c:pt idx="1">
                  <c:v>45018</c:v>
                </c:pt>
                <c:pt idx="2">
                  <c:v>45019</c:v>
                </c:pt>
                <c:pt idx="3">
                  <c:v>45020</c:v>
                </c:pt>
                <c:pt idx="4">
                  <c:v>45021</c:v>
                </c:pt>
                <c:pt idx="5">
                  <c:v>45022</c:v>
                </c:pt>
                <c:pt idx="6">
                  <c:v>45023</c:v>
                </c:pt>
                <c:pt idx="7">
                  <c:v>45024</c:v>
                </c:pt>
                <c:pt idx="8">
                  <c:v>45025</c:v>
                </c:pt>
                <c:pt idx="9">
                  <c:v>45026</c:v>
                </c:pt>
                <c:pt idx="10">
                  <c:v>45027</c:v>
                </c:pt>
                <c:pt idx="11">
                  <c:v>45028</c:v>
                </c:pt>
                <c:pt idx="12">
                  <c:v>45029</c:v>
                </c:pt>
                <c:pt idx="13">
                  <c:v>45030</c:v>
                </c:pt>
                <c:pt idx="14">
                  <c:v>45031</c:v>
                </c:pt>
                <c:pt idx="15">
                  <c:v>45032</c:v>
                </c:pt>
                <c:pt idx="16">
                  <c:v>45033</c:v>
                </c:pt>
                <c:pt idx="17">
                  <c:v>45034</c:v>
                </c:pt>
                <c:pt idx="18">
                  <c:v>45035</c:v>
                </c:pt>
                <c:pt idx="19">
                  <c:v>45036</c:v>
                </c:pt>
                <c:pt idx="20">
                  <c:v>45037</c:v>
                </c:pt>
                <c:pt idx="21">
                  <c:v>45038</c:v>
                </c:pt>
                <c:pt idx="22">
                  <c:v>45039</c:v>
                </c:pt>
                <c:pt idx="23">
                  <c:v>45040</c:v>
                </c:pt>
                <c:pt idx="24">
                  <c:v>45041</c:v>
                </c:pt>
                <c:pt idx="25">
                  <c:v>45042</c:v>
                </c:pt>
                <c:pt idx="26">
                  <c:v>45043</c:v>
                </c:pt>
                <c:pt idx="27">
                  <c:v>45044</c:v>
                </c:pt>
                <c:pt idx="28">
                  <c:v>45045</c:v>
                </c:pt>
                <c:pt idx="29">
                  <c:v>45046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A4-47BA-BB19-4C7821F2959A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'4月'!$D$5:$D$35</c:f>
              <c:numCache>
                <c:formatCode>m"月"d"日""　"aaa</c:formatCode>
                <c:ptCount val="31"/>
                <c:pt idx="0">
                  <c:v>45017</c:v>
                </c:pt>
                <c:pt idx="1">
                  <c:v>45018</c:v>
                </c:pt>
                <c:pt idx="2">
                  <c:v>45019</c:v>
                </c:pt>
                <c:pt idx="3">
                  <c:v>45020</c:v>
                </c:pt>
                <c:pt idx="4">
                  <c:v>45021</c:v>
                </c:pt>
                <c:pt idx="5">
                  <c:v>45022</c:v>
                </c:pt>
                <c:pt idx="6">
                  <c:v>45023</c:v>
                </c:pt>
                <c:pt idx="7">
                  <c:v>45024</c:v>
                </c:pt>
                <c:pt idx="8">
                  <c:v>45025</c:v>
                </c:pt>
                <c:pt idx="9">
                  <c:v>45026</c:v>
                </c:pt>
                <c:pt idx="10">
                  <c:v>45027</c:v>
                </c:pt>
                <c:pt idx="11">
                  <c:v>45028</c:v>
                </c:pt>
                <c:pt idx="12">
                  <c:v>45029</c:v>
                </c:pt>
                <c:pt idx="13">
                  <c:v>45030</c:v>
                </c:pt>
                <c:pt idx="14">
                  <c:v>45031</c:v>
                </c:pt>
                <c:pt idx="15">
                  <c:v>45032</c:v>
                </c:pt>
                <c:pt idx="16">
                  <c:v>45033</c:v>
                </c:pt>
                <c:pt idx="17">
                  <c:v>45034</c:v>
                </c:pt>
                <c:pt idx="18">
                  <c:v>45035</c:v>
                </c:pt>
                <c:pt idx="19">
                  <c:v>45036</c:v>
                </c:pt>
                <c:pt idx="20">
                  <c:v>45037</c:v>
                </c:pt>
                <c:pt idx="21">
                  <c:v>45038</c:v>
                </c:pt>
                <c:pt idx="22">
                  <c:v>45039</c:v>
                </c:pt>
                <c:pt idx="23">
                  <c:v>45040</c:v>
                </c:pt>
                <c:pt idx="24">
                  <c:v>45041</c:v>
                </c:pt>
                <c:pt idx="25">
                  <c:v>45042</c:v>
                </c:pt>
                <c:pt idx="26">
                  <c:v>45043</c:v>
                </c:pt>
                <c:pt idx="27">
                  <c:v>45044</c:v>
                </c:pt>
                <c:pt idx="28">
                  <c:v>45045</c:v>
                </c:pt>
                <c:pt idx="29">
                  <c:v>45046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A4-47BA-BB19-4C7821F2959A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'4月'!$D$5:$D$35</c:f>
              <c:numCache>
                <c:formatCode>m"月"d"日""　"aaa</c:formatCode>
                <c:ptCount val="31"/>
                <c:pt idx="0">
                  <c:v>45017</c:v>
                </c:pt>
                <c:pt idx="1">
                  <c:v>45018</c:v>
                </c:pt>
                <c:pt idx="2">
                  <c:v>45019</c:v>
                </c:pt>
                <c:pt idx="3">
                  <c:v>45020</c:v>
                </c:pt>
                <c:pt idx="4">
                  <c:v>45021</c:v>
                </c:pt>
                <c:pt idx="5">
                  <c:v>45022</c:v>
                </c:pt>
                <c:pt idx="6">
                  <c:v>45023</c:v>
                </c:pt>
                <c:pt idx="7">
                  <c:v>45024</c:v>
                </c:pt>
                <c:pt idx="8">
                  <c:v>45025</c:v>
                </c:pt>
                <c:pt idx="9">
                  <c:v>45026</c:v>
                </c:pt>
                <c:pt idx="10">
                  <c:v>45027</c:v>
                </c:pt>
                <c:pt idx="11">
                  <c:v>45028</c:v>
                </c:pt>
                <c:pt idx="12">
                  <c:v>45029</c:v>
                </c:pt>
                <c:pt idx="13">
                  <c:v>45030</c:v>
                </c:pt>
                <c:pt idx="14">
                  <c:v>45031</c:v>
                </c:pt>
                <c:pt idx="15">
                  <c:v>45032</c:v>
                </c:pt>
                <c:pt idx="16">
                  <c:v>45033</c:v>
                </c:pt>
                <c:pt idx="17">
                  <c:v>45034</c:v>
                </c:pt>
                <c:pt idx="18">
                  <c:v>45035</c:v>
                </c:pt>
                <c:pt idx="19">
                  <c:v>45036</c:v>
                </c:pt>
                <c:pt idx="20">
                  <c:v>45037</c:v>
                </c:pt>
                <c:pt idx="21">
                  <c:v>45038</c:v>
                </c:pt>
                <c:pt idx="22">
                  <c:v>45039</c:v>
                </c:pt>
                <c:pt idx="23">
                  <c:v>45040</c:v>
                </c:pt>
                <c:pt idx="24">
                  <c:v>45041</c:v>
                </c:pt>
                <c:pt idx="25">
                  <c:v>45042</c:v>
                </c:pt>
                <c:pt idx="26">
                  <c:v>45043</c:v>
                </c:pt>
                <c:pt idx="27">
                  <c:v>45044</c:v>
                </c:pt>
                <c:pt idx="28">
                  <c:v>45045</c:v>
                </c:pt>
                <c:pt idx="29">
                  <c:v>45046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A4-47BA-BB19-4C7821F295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41863071"/>
        <c:axId val="1847570863"/>
      </c:lineChart>
      <c:dateAx>
        <c:axId val="184186307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月日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m/d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47570863"/>
        <c:crosses val="autoZero"/>
        <c:auto val="0"/>
        <c:lblOffset val="100"/>
        <c:baseTimeUnit val="days"/>
      </c:dateAx>
      <c:valAx>
        <c:axId val="1847570863"/>
        <c:scaling>
          <c:orientation val="minMax"/>
          <c:max val="15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);[Red]\(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41863071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0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>
                <a:solidFill>
                  <a:schemeClr val="tx1">
                    <a:lumMod val="85000"/>
                    <a:lumOff val="15000"/>
                  </a:schemeClr>
                </a:solidFill>
              </a:rPr>
              <a:t>血圧（最高・最低）・心拍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2635380886288295E-2"/>
          <c:y val="0.10640783763415712"/>
          <c:w val="0.91939581415959371"/>
          <c:h val="0.75951234941786128"/>
        </c:manualLayout>
      </c:layout>
      <c:lineChart>
        <c:grouping val="standard"/>
        <c:varyColors val="0"/>
        <c:ser>
          <c:idx val="0"/>
          <c:order val="0"/>
          <c:tx>
            <c:strRef>
              <c:f>'5月'!$E$4</c:f>
              <c:strCache>
                <c:ptCount val="1"/>
                <c:pt idx="0">
                  <c:v>最高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'5月'!$D$5:$D$35</c:f>
              <c:numCache>
                <c:formatCode>m"月"d"日""　"aaa</c:formatCode>
                <c:ptCount val="31"/>
                <c:pt idx="0">
                  <c:v>45047</c:v>
                </c:pt>
                <c:pt idx="1">
                  <c:v>45048</c:v>
                </c:pt>
                <c:pt idx="2">
                  <c:v>45049</c:v>
                </c:pt>
                <c:pt idx="3">
                  <c:v>45050</c:v>
                </c:pt>
                <c:pt idx="4">
                  <c:v>45051</c:v>
                </c:pt>
                <c:pt idx="5">
                  <c:v>45052</c:v>
                </c:pt>
                <c:pt idx="6">
                  <c:v>45053</c:v>
                </c:pt>
                <c:pt idx="7">
                  <c:v>45054</c:v>
                </c:pt>
                <c:pt idx="8">
                  <c:v>45055</c:v>
                </c:pt>
                <c:pt idx="9">
                  <c:v>45056</c:v>
                </c:pt>
                <c:pt idx="10">
                  <c:v>45057</c:v>
                </c:pt>
                <c:pt idx="11">
                  <c:v>45058</c:v>
                </c:pt>
                <c:pt idx="12">
                  <c:v>45059</c:v>
                </c:pt>
                <c:pt idx="13">
                  <c:v>45060</c:v>
                </c:pt>
                <c:pt idx="14">
                  <c:v>45061</c:v>
                </c:pt>
                <c:pt idx="15">
                  <c:v>45062</c:v>
                </c:pt>
                <c:pt idx="16">
                  <c:v>45063</c:v>
                </c:pt>
                <c:pt idx="17">
                  <c:v>45064</c:v>
                </c:pt>
                <c:pt idx="18">
                  <c:v>45065</c:v>
                </c:pt>
                <c:pt idx="19">
                  <c:v>45066</c:v>
                </c:pt>
                <c:pt idx="20">
                  <c:v>45067</c:v>
                </c:pt>
                <c:pt idx="21">
                  <c:v>45068</c:v>
                </c:pt>
                <c:pt idx="22">
                  <c:v>45069</c:v>
                </c:pt>
                <c:pt idx="23">
                  <c:v>45070</c:v>
                </c:pt>
                <c:pt idx="24">
                  <c:v>45071</c:v>
                </c:pt>
                <c:pt idx="25">
                  <c:v>45072</c:v>
                </c:pt>
                <c:pt idx="26">
                  <c:v>45073</c:v>
                </c:pt>
                <c:pt idx="27">
                  <c:v>45074</c:v>
                </c:pt>
                <c:pt idx="28">
                  <c:v>45075</c:v>
                </c:pt>
                <c:pt idx="29">
                  <c:v>45076</c:v>
                </c:pt>
                <c:pt idx="30">
                  <c:v>45077</c:v>
                </c:pt>
              </c:numCache>
            </c:numRef>
          </c:cat>
          <c:val>
            <c:numRef>
              <c:f>'5月'!$E$5:$E$35</c:f>
              <c:numCache>
                <c:formatCode>0_);[Red]\(0\)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02-43E7-86F7-08B7FA9CDB24}"/>
            </c:ext>
          </c:extLst>
        </c:ser>
        <c:ser>
          <c:idx val="1"/>
          <c:order val="1"/>
          <c:tx>
            <c:strRef>
              <c:f>'5月'!$F$4</c:f>
              <c:strCache>
                <c:ptCount val="1"/>
                <c:pt idx="0">
                  <c:v>最低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'5月'!$D$5:$D$35</c:f>
              <c:numCache>
                <c:formatCode>m"月"d"日""　"aaa</c:formatCode>
                <c:ptCount val="31"/>
                <c:pt idx="0">
                  <c:v>45047</c:v>
                </c:pt>
                <c:pt idx="1">
                  <c:v>45048</c:v>
                </c:pt>
                <c:pt idx="2">
                  <c:v>45049</c:v>
                </c:pt>
                <c:pt idx="3">
                  <c:v>45050</c:v>
                </c:pt>
                <c:pt idx="4">
                  <c:v>45051</c:v>
                </c:pt>
                <c:pt idx="5">
                  <c:v>45052</c:v>
                </c:pt>
                <c:pt idx="6">
                  <c:v>45053</c:v>
                </c:pt>
                <c:pt idx="7">
                  <c:v>45054</c:v>
                </c:pt>
                <c:pt idx="8">
                  <c:v>45055</c:v>
                </c:pt>
                <c:pt idx="9">
                  <c:v>45056</c:v>
                </c:pt>
                <c:pt idx="10">
                  <c:v>45057</c:v>
                </c:pt>
                <c:pt idx="11">
                  <c:v>45058</c:v>
                </c:pt>
                <c:pt idx="12">
                  <c:v>45059</c:v>
                </c:pt>
                <c:pt idx="13">
                  <c:v>45060</c:v>
                </c:pt>
                <c:pt idx="14">
                  <c:v>45061</c:v>
                </c:pt>
                <c:pt idx="15">
                  <c:v>45062</c:v>
                </c:pt>
                <c:pt idx="16">
                  <c:v>45063</c:v>
                </c:pt>
                <c:pt idx="17">
                  <c:v>45064</c:v>
                </c:pt>
                <c:pt idx="18">
                  <c:v>45065</c:v>
                </c:pt>
                <c:pt idx="19">
                  <c:v>45066</c:v>
                </c:pt>
                <c:pt idx="20">
                  <c:v>45067</c:v>
                </c:pt>
                <c:pt idx="21">
                  <c:v>45068</c:v>
                </c:pt>
                <c:pt idx="22">
                  <c:v>45069</c:v>
                </c:pt>
                <c:pt idx="23">
                  <c:v>45070</c:v>
                </c:pt>
                <c:pt idx="24">
                  <c:v>45071</c:v>
                </c:pt>
                <c:pt idx="25">
                  <c:v>45072</c:v>
                </c:pt>
                <c:pt idx="26">
                  <c:v>45073</c:v>
                </c:pt>
                <c:pt idx="27">
                  <c:v>45074</c:v>
                </c:pt>
                <c:pt idx="28">
                  <c:v>45075</c:v>
                </c:pt>
                <c:pt idx="29">
                  <c:v>45076</c:v>
                </c:pt>
                <c:pt idx="30">
                  <c:v>45077</c:v>
                </c:pt>
              </c:numCache>
            </c:numRef>
          </c:cat>
          <c:val>
            <c:numRef>
              <c:f>'5月'!$F$5:$F$35</c:f>
              <c:numCache>
                <c:formatCode>0_);[Red]\(0\)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02-43E7-86F7-08B7FA9CDB24}"/>
            </c:ext>
          </c:extLst>
        </c:ser>
        <c:ser>
          <c:idx val="2"/>
          <c:order val="2"/>
          <c:tx>
            <c:strRef>
              <c:f>'5月'!$G$4</c:f>
              <c:strCache>
                <c:ptCount val="1"/>
                <c:pt idx="0">
                  <c:v>心拍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'5月'!$D$5:$D$35</c:f>
              <c:numCache>
                <c:formatCode>m"月"d"日""　"aaa</c:formatCode>
                <c:ptCount val="31"/>
                <c:pt idx="0">
                  <c:v>45047</c:v>
                </c:pt>
                <c:pt idx="1">
                  <c:v>45048</c:v>
                </c:pt>
                <c:pt idx="2">
                  <c:v>45049</c:v>
                </c:pt>
                <c:pt idx="3">
                  <c:v>45050</c:v>
                </c:pt>
                <c:pt idx="4">
                  <c:v>45051</c:v>
                </c:pt>
                <c:pt idx="5">
                  <c:v>45052</c:v>
                </c:pt>
                <c:pt idx="6">
                  <c:v>45053</c:v>
                </c:pt>
                <c:pt idx="7">
                  <c:v>45054</c:v>
                </c:pt>
                <c:pt idx="8">
                  <c:v>45055</c:v>
                </c:pt>
                <c:pt idx="9">
                  <c:v>45056</c:v>
                </c:pt>
                <c:pt idx="10">
                  <c:v>45057</c:v>
                </c:pt>
                <c:pt idx="11">
                  <c:v>45058</c:v>
                </c:pt>
                <c:pt idx="12">
                  <c:v>45059</c:v>
                </c:pt>
                <c:pt idx="13">
                  <c:v>45060</c:v>
                </c:pt>
                <c:pt idx="14">
                  <c:v>45061</c:v>
                </c:pt>
                <c:pt idx="15">
                  <c:v>45062</c:v>
                </c:pt>
                <c:pt idx="16">
                  <c:v>45063</c:v>
                </c:pt>
                <c:pt idx="17">
                  <c:v>45064</c:v>
                </c:pt>
                <c:pt idx="18">
                  <c:v>45065</c:v>
                </c:pt>
                <c:pt idx="19">
                  <c:v>45066</c:v>
                </c:pt>
                <c:pt idx="20">
                  <c:v>45067</c:v>
                </c:pt>
                <c:pt idx="21">
                  <c:v>45068</c:v>
                </c:pt>
                <c:pt idx="22">
                  <c:v>45069</c:v>
                </c:pt>
                <c:pt idx="23">
                  <c:v>45070</c:v>
                </c:pt>
                <c:pt idx="24">
                  <c:v>45071</c:v>
                </c:pt>
                <c:pt idx="25">
                  <c:v>45072</c:v>
                </c:pt>
                <c:pt idx="26">
                  <c:v>45073</c:v>
                </c:pt>
                <c:pt idx="27">
                  <c:v>45074</c:v>
                </c:pt>
                <c:pt idx="28">
                  <c:v>45075</c:v>
                </c:pt>
                <c:pt idx="29">
                  <c:v>45076</c:v>
                </c:pt>
                <c:pt idx="30">
                  <c:v>45077</c:v>
                </c:pt>
              </c:numCache>
            </c:numRef>
          </c:cat>
          <c:val>
            <c:numRef>
              <c:f>'5月'!$G$5:$G$35</c:f>
              <c:numCache>
                <c:formatCode>0_);[Red]\(0\)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02-43E7-86F7-08B7FA9CDB24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'5月'!$D$5:$D$35</c:f>
              <c:numCache>
                <c:formatCode>m"月"d"日""　"aaa</c:formatCode>
                <c:ptCount val="31"/>
                <c:pt idx="0">
                  <c:v>45047</c:v>
                </c:pt>
                <c:pt idx="1">
                  <c:v>45048</c:v>
                </c:pt>
                <c:pt idx="2">
                  <c:v>45049</c:v>
                </c:pt>
                <c:pt idx="3">
                  <c:v>45050</c:v>
                </c:pt>
                <c:pt idx="4">
                  <c:v>45051</c:v>
                </c:pt>
                <c:pt idx="5">
                  <c:v>45052</c:v>
                </c:pt>
                <c:pt idx="6">
                  <c:v>45053</c:v>
                </c:pt>
                <c:pt idx="7">
                  <c:v>45054</c:v>
                </c:pt>
                <c:pt idx="8">
                  <c:v>45055</c:v>
                </c:pt>
                <c:pt idx="9">
                  <c:v>45056</c:v>
                </c:pt>
                <c:pt idx="10">
                  <c:v>45057</c:v>
                </c:pt>
                <c:pt idx="11">
                  <c:v>45058</c:v>
                </c:pt>
                <c:pt idx="12">
                  <c:v>45059</c:v>
                </c:pt>
                <c:pt idx="13">
                  <c:v>45060</c:v>
                </c:pt>
                <c:pt idx="14">
                  <c:v>45061</c:v>
                </c:pt>
                <c:pt idx="15">
                  <c:v>45062</c:v>
                </c:pt>
                <c:pt idx="16">
                  <c:v>45063</c:v>
                </c:pt>
                <c:pt idx="17">
                  <c:v>45064</c:v>
                </c:pt>
                <c:pt idx="18">
                  <c:v>45065</c:v>
                </c:pt>
                <c:pt idx="19">
                  <c:v>45066</c:v>
                </c:pt>
                <c:pt idx="20">
                  <c:v>45067</c:v>
                </c:pt>
                <c:pt idx="21">
                  <c:v>45068</c:v>
                </c:pt>
                <c:pt idx="22">
                  <c:v>45069</c:v>
                </c:pt>
                <c:pt idx="23">
                  <c:v>45070</c:v>
                </c:pt>
                <c:pt idx="24">
                  <c:v>45071</c:v>
                </c:pt>
                <c:pt idx="25">
                  <c:v>45072</c:v>
                </c:pt>
                <c:pt idx="26">
                  <c:v>45073</c:v>
                </c:pt>
                <c:pt idx="27">
                  <c:v>45074</c:v>
                </c:pt>
                <c:pt idx="28">
                  <c:v>45075</c:v>
                </c:pt>
                <c:pt idx="29">
                  <c:v>45076</c:v>
                </c:pt>
                <c:pt idx="30">
                  <c:v>45077</c:v>
                </c:pt>
              </c:numCache>
            </c:numRef>
          </c:cat>
          <c:val>
            <c:numRef>
              <c:f>#REF!$E$8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702-43E7-86F7-08B7FA9CDB24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'5月'!$D$5:$D$35</c:f>
              <c:numCache>
                <c:formatCode>m"月"d"日""　"aaa</c:formatCode>
                <c:ptCount val="31"/>
                <c:pt idx="0">
                  <c:v>45047</c:v>
                </c:pt>
                <c:pt idx="1">
                  <c:v>45048</c:v>
                </c:pt>
                <c:pt idx="2">
                  <c:v>45049</c:v>
                </c:pt>
                <c:pt idx="3">
                  <c:v>45050</c:v>
                </c:pt>
                <c:pt idx="4">
                  <c:v>45051</c:v>
                </c:pt>
                <c:pt idx="5">
                  <c:v>45052</c:v>
                </c:pt>
                <c:pt idx="6">
                  <c:v>45053</c:v>
                </c:pt>
                <c:pt idx="7">
                  <c:v>45054</c:v>
                </c:pt>
                <c:pt idx="8">
                  <c:v>45055</c:v>
                </c:pt>
                <c:pt idx="9">
                  <c:v>45056</c:v>
                </c:pt>
                <c:pt idx="10">
                  <c:v>45057</c:v>
                </c:pt>
                <c:pt idx="11">
                  <c:v>45058</c:v>
                </c:pt>
                <c:pt idx="12">
                  <c:v>45059</c:v>
                </c:pt>
                <c:pt idx="13">
                  <c:v>45060</c:v>
                </c:pt>
                <c:pt idx="14">
                  <c:v>45061</c:v>
                </c:pt>
                <c:pt idx="15">
                  <c:v>45062</c:v>
                </c:pt>
                <c:pt idx="16">
                  <c:v>45063</c:v>
                </c:pt>
                <c:pt idx="17">
                  <c:v>45064</c:v>
                </c:pt>
                <c:pt idx="18">
                  <c:v>45065</c:v>
                </c:pt>
                <c:pt idx="19">
                  <c:v>45066</c:v>
                </c:pt>
                <c:pt idx="20">
                  <c:v>45067</c:v>
                </c:pt>
                <c:pt idx="21">
                  <c:v>45068</c:v>
                </c:pt>
                <c:pt idx="22">
                  <c:v>45069</c:v>
                </c:pt>
                <c:pt idx="23">
                  <c:v>45070</c:v>
                </c:pt>
                <c:pt idx="24">
                  <c:v>45071</c:v>
                </c:pt>
                <c:pt idx="25">
                  <c:v>45072</c:v>
                </c:pt>
                <c:pt idx="26">
                  <c:v>45073</c:v>
                </c:pt>
                <c:pt idx="27">
                  <c:v>45074</c:v>
                </c:pt>
                <c:pt idx="28">
                  <c:v>45075</c:v>
                </c:pt>
                <c:pt idx="29">
                  <c:v>45076</c:v>
                </c:pt>
                <c:pt idx="30">
                  <c:v>45077</c:v>
                </c:pt>
              </c:numCache>
            </c:numRef>
          </c:cat>
          <c:val>
            <c:numRef>
              <c:f>#REF!$F$8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702-43E7-86F7-08B7FA9CDB24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'5月'!$D$5:$D$35</c:f>
              <c:numCache>
                <c:formatCode>m"月"d"日""　"aaa</c:formatCode>
                <c:ptCount val="31"/>
                <c:pt idx="0">
                  <c:v>45047</c:v>
                </c:pt>
                <c:pt idx="1">
                  <c:v>45048</c:v>
                </c:pt>
                <c:pt idx="2">
                  <c:v>45049</c:v>
                </c:pt>
                <c:pt idx="3">
                  <c:v>45050</c:v>
                </c:pt>
                <c:pt idx="4">
                  <c:v>45051</c:v>
                </c:pt>
                <c:pt idx="5">
                  <c:v>45052</c:v>
                </c:pt>
                <c:pt idx="6">
                  <c:v>45053</c:v>
                </c:pt>
                <c:pt idx="7">
                  <c:v>45054</c:v>
                </c:pt>
                <c:pt idx="8">
                  <c:v>45055</c:v>
                </c:pt>
                <c:pt idx="9">
                  <c:v>45056</c:v>
                </c:pt>
                <c:pt idx="10">
                  <c:v>45057</c:v>
                </c:pt>
                <c:pt idx="11">
                  <c:v>45058</c:v>
                </c:pt>
                <c:pt idx="12">
                  <c:v>45059</c:v>
                </c:pt>
                <c:pt idx="13">
                  <c:v>45060</c:v>
                </c:pt>
                <c:pt idx="14">
                  <c:v>45061</c:v>
                </c:pt>
                <c:pt idx="15">
                  <c:v>45062</c:v>
                </c:pt>
                <c:pt idx="16">
                  <c:v>45063</c:v>
                </c:pt>
                <c:pt idx="17">
                  <c:v>45064</c:v>
                </c:pt>
                <c:pt idx="18">
                  <c:v>45065</c:v>
                </c:pt>
                <c:pt idx="19">
                  <c:v>45066</c:v>
                </c:pt>
                <c:pt idx="20">
                  <c:v>45067</c:v>
                </c:pt>
                <c:pt idx="21">
                  <c:v>45068</c:v>
                </c:pt>
                <c:pt idx="22">
                  <c:v>45069</c:v>
                </c:pt>
                <c:pt idx="23">
                  <c:v>45070</c:v>
                </c:pt>
                <c:pt idx="24">
                  <c:v>45071</c:v>
                </c:pt>
                <c:pt idx="25">
                  <c:v>45072</c:v>
                </c:pt>
                <c:pt idx="26">
                  <c:v>45073</c:v>
                </c:pt>
                <c:pt idx="27">
                  <c:v>45074</c:v>
                </c:pt>
                <c:pt idx="28">
                  <c:v>45075</c:v>
                </c:pt>
                <c:pt idx="29">
                  <c:v>45076</c:v>
                </c:pt>
                <c:pt idx="30">
                  <c:v>45077</c:v>
                </c:pt>
              </c:numCache>
            </c:numRef>
          </c:cat>
          <c:val>
            <c:numRef>
              <c:f>#REF!$G$8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702-43E7-86F7-08B7FA9CDB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41863071"/>
        <c:axId val="1847570863"/>
      </c:lineChart>
      <c:dateAx>
        <c:axId val="184186307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月日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m/d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47570863"/>
        <c:crosses val="autoZero"/>
        <c:auto val="0"/>
        <c:lblOffset val="100"/>
        <c:baseTimeUnit val="days"/>
      </c:dateAx>
      <c:valAx>
        <c:axId val="1847570863"/>
        <c:scaling>
          <c:orientation val="minMax"/>
          <c:max val="15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);[Red]\(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41863071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0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>
                <a:solidFill>
                  <a:schemeClr val="tx1">
                    <a:lumMod val="85000"/>
                    <a:lumOff val="15000"/>
                  </a:schemeClr>
                </a:solidFill>
              </a:rPr>
              <a:t>血圧（最高・最低）・心拍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2635380886288295E-2"/>
          <c:y val="0.10640783763415712"/>
          <c:w val="0.91939581415959371"/>
          <c:h val="0.75951234941786128"/>
        </c:manualLayout>
      </c:layout>
      <c:lineChart>
        <c:grouping val="standard"/>
        <c:varyColors val="0"/>
        <c:ser>
          <c:idx val="0"/>
          <c:order val="0"/>
          <c:tx>
            <c:strRef>
              <c:f>'6月'!$E$4</c:f>
              <c:strCache>
                <c:ptCount val="1"/>
                <c:pt idx="0">
                  <c:v>最高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'6月'!$D$5:$D$35</c:f>
              <c:numCache>
                <c:formatCode>m"月"d"日""　"aaa</c:formatCode>
                <c:ptCount val="31"/>
                <c:pt idx="0">
                  <c:v>45078</c:v>
                </c:pt>
                <c:pt idx="1">
                  <c:v>45079</c:v>
                </c:pt>
                <c:pt idx="2">
                  <c:v>45080</c:v>
                </c:pt>
                <c:pt idx="3">
                  <c:v>45081</c:v>
                </c:pt>
                <c:pt idx="4">
                  <c:v>45082</c:v>
                </c:pt>
                <c:pt idx="5">
                  <c:v>45083</c:v>
                </c:pt>
                <c:pt idx="6">
                  <c:v>45084</c:v>
                </c:pt>
                <c:pt idx="7">
                  <c:v>45085</c:v>
                </c:pt>
                <c:pt idx="8">
                  <c:v>45086</c:v>
                </c:pt>
                <c:pt idx="9">
                  <c:v>45087</c:v>
                </c:pt>
                <c:pt idx="10">
                  <c:v>45088</c:v>
                </c:pt>
                <c:pt idx="11">
                  <c:v>45089</c:v>
                </c:pt>
                <c:pt idx="12">
                  <c:v>45090</c:v>
                </c:pt>
                <c:pt idx="13">
                  <c:v>45091</c:v>
                </c:pt>
                <c:pt idx="14">
                  <c:v>45092</c:v>
                </c:pt>
                <c:pt idx="15">
                  <c:v>45093</c:v>
                </c:pt>
                <c:pt idx="16">
                  <c:v>45094</c:v>
                </c:pt>
                <c:pt idx="17">
                  <c:v>45095</c:v>
                </c:pt>
                <c:pt idx="18">
                  <c:v>45096</c:v>
                </c:pt>
                <c:pt idx="19">
                  <c:v>45097</c:v>
                </c:pt>
                <c:pt idx="20">
                  <c:v>45098</c:v>
                </c:pt>
                <c:pt idx="21">
                  <c:v>45099</c:v>
                </c:pt>
                <c:pt idx="22">
                  <c:v>45100</c:v>
                </c:pt>
                <c:pt idx="23">
                  <c:v>45101</c:v>
                </c:pt>
                <c:pt idx="24">
                  <c:v>45102</c:v>
                </c:pt>
                <c:pt idx="25">
                  <c:v>45103</c:v>
                </c:pt>
                <c:pt idx="26">
                  <c:v>45104</c:v>
                </c:pt>
                <c:pt idx="27">
                  <c:v>45105</c:v>
                </c:pt>
                <c:pt idx="28">
                  <c:v>45106</c:v>
                </c:pt>
                <c:pt idx="29">
                  <c:v>45107</c:v>
                </c:pt>
              </c:numCache>
            </c:numRef>
          </c:cat>
          <c:val>
            <c:numRef>
              <c:f>'6月'!$E$5:$E$35</c:f>
              <c:numCache>
                <c:formatCode>0_);[Red]\(0\)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32-4517-96E2-D2BD457E4AB1}"/>
            </c:ext>
          </c:extLst>
        </c:ser>
        <c:ser>
          <c:idx val="1"/>
          <c:order val="1"/>
          <c:tx>
            <c:strRef>
              <c:f>'6月'!$F$4</c:f>
              <c:strCache>
                <c:ptCount val="1"/>
                <c:pt idx="0">
                  <c:v>最低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'6月'!$D$5:$D$35</c:f>
              <c:numCache>
                <c:formatCode>m"月"d"日""　"aaa</c:formatCode>
                <c:ptCount val="31"/>
                <c:pt idx="0">
                  <c:v>45078</c:v>
                </c:pt>
                <c:pt idx="1">
                  <c:v>45079</c:v>
                </c:pt>
                <c:pt idx="2">
                  <c:v>45080</c:v>
                </c:pt>
                <c:pt idx="3">
                  <c:v>45081</c:v>
                </c:pt>
                <c:pt idx="4">
                  <c:v>45082</c:v>
                </c:pt>
                <c:pt idx="5">
                  <c:v>45083</c:v>
                </c:pt>
                <c:pt idx="6">
                  <c:v>45084</c:v>
                </c:pt>
                <c:pt idx="7">
                  <c:v>45085</c:v>
                </c:pt>
                <c:pt idx="8">
                  <c:v>45086</c:v>
                </c:pt>
                <c:pt idx="9">
                  <c:v>45087</c:v>
                </c:pt>
                <c:pt idx="10">
                  <c:v>45088</c:v>
                </c:pt>
                <c:pt idx="11">
                  <c:v>45089</c:v>
                </c:pt>
                <c:pt idx="12">
                  <c:v>45090</c:v>
                </c:pt>
                <c:pt idx="13">
                  <c:v>45091</c:v>
                </c:pt>
                <c:pt idx="14">
                  <c:v>45092</c:v>
                </c:pt>
                <c:pt idx="15">
                  <c:v>45093</c:v>
                </c:pt>
                <c:pt idx="16">
                  <c:v>45094</c:v>
                </c:pt>
                <c:pt idx="17">
                  <c:v>45095</c:v>
                </c:pt>
                <c:pt idx="18">
                  <c:v>45096</c:v>
                </c:pt>
                <c:pt idx="19">
                  <c:v>45097</c:v>
                </c:pt>
                <c:pt idx="20">
                  <c:v>45098</c:v>
                </c:pt>
                <c:pt idx="21">
                  <c:v>45099</c:v>
                </c:pt>
                <c:pt idx="22">
                  <c:v>45100</c:v>
                </c:pt>
                <c:pt idx="23">
                  <c:v>45101</c:v>
                </c:pt>
                <c:pt idx="24">
                  <c:v>45102</c:v>
                </c:pt>
                <c:pt idx="25">
                  <c:v>45103</c:v>
                </c:pt>
                <c:pt idx="26">
                  <c:v>45104</c:v>
                </c:pt>
                <c:pt idx="27">
                  <c:v>45105</c:v>
                </c:pt>
                <c:pt idx="28">
                  <c:v>45106</c:v>
                </c:pt>
                <c:pt idx="29">
                  <c:v>45107</c:v>
                </c:pt>
              </c:numCache>
            </c:numRef>
          </c:cat>
          <c:val>
            <c:numRef>
              <c:f>'6月'!$F$5:$F$35</c:f>
              <c:numCache>
                <c:formatCode>0_);[Red]\(0\)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32-4517-96E2-D2BD457E4AB1}"/>
            </c:ext>
          </c:extLst>
        </c:ser>
        <c:ser>
          <c:idx val="2"/>
          <c:order val="2"/>
          <c:tx>
            <c:strRef>
              <c:f>'6月'!$G$4</c:f>
              <c:strCache>
                <c:ptCount val="1"/>
                <c:pt idx="0">
                  <c:v>心拍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'6月'!$D$5:$D$35</c:f>
              <c:numCache>
                <c:formatCode>m"月"d"日""　"aaa</c:formatCode>
                <c:ptCount val="31"/>
                <c:pt idx="0">
                  <c:v>45078</c:v>
                </c:pt>
                <c:pt idx="1">
                  <c:v>45079</c:v>
                </c:pt>
                <c:pt idx="2">
                  <c:v>45080</c:v>
                </c:pt>
                <c:pt idx="3">
                  <c:v>45081</c:v>
                </c:pt>
                <c:pt idx="4">
                  <c:v>45082</c:v>
                </c:pt>
                <c:pt idx="5">
                  <c:v>45083</c:v>
                </c:pt>
                <c:pt idx="6">
                  <c:v>45084</c:v>
                </c:pt>
                <c:pt idx="7">
                  <c:v>45085</c:v>
                </c:pt>
                <c:pt idx="8">
                  <c:v>45086</c:v>
                </c:pt>
                <c:pt idx="9">
                  <c:v>45087</c:v>
                </c:pt>
                <c:pt idx="10">
                  <c:v>45088</c:v>
                </c:pt>
                <c:pt idx="11">
                  <c:v>45089</c:v>
                </c:pt>
                <c:pt idx="12">
                  <c:v>45090</c:v>
                </c:pt>
                <c:pt idx="13">
                  <c:v>45091</c:v>
                </c:pt>
                <c:pt idx="14">
                  <c:v>45092</c:v>
                </c:pt>
                <c:pt idx="15">
                  <c:v>45093</c:v>
                </c:pt>
                <c:pt idx="16">
                  <c:v>45094</c:v>
                </c:pt>
                <c:pt idx="17">
                  <c:v>45095</c:v>
                </c:pt>
                <c:pt idx="18">
                  <c:v>45096</c:v>
                </c:pt>
                <c:pt idx="19">
                  <c:v>45097</c:v>
                </c:pt>
                <c:pt idx="20">
                  <c:v>45098</c:v>
                </c:pt>
                <c:pt idx="21">
                  <c:v>45099</c:v>
                </c:pt>
                <c:pt idx="22">
                  <c:v>45100</c:v>
                </c:pt>
                <c:pt idx="23">
                  <c:v>45101</c:v>
                </c:pt>
                <c:pt idx="24">
                  <c:v>45102</c:v>
                </c:pt>
                <c:pt idx="25">
                  <c:v>45103</c:v>
                </c:pt>
                <c:pt idx="26">
                  <c:v>45104</c:v>
                </c:pt>
                <c:pt idx="27">
                  <c:v>45105</c:v>
                </c:pt>
                <c:pt idx="28">
                  <c:v>45106</c:v>
                </c:pt>
                <c:pt idx="29">
                  <c:v>45107</c:v>
                </c:pt>
              </c:numCache>
            </c:numRef>
          </c:cat>
          <c:val>
            <c:numRef>
              <c:f>'6月'!$G$5:$G$35</c:f>
              <c:numCache>
                <c:formatCode>0_);[Red]\(0\)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32-4517-96E2-D2BD457E4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41863071"/>
        <c:axId val="1847570863"/>
      </c:lineChart>
      <c:dateAx>
        <c:axId val="184186307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月日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m/d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47570863"/>
        <c:crosses val="autoZero"/>
        <c:auto val="0"/>
        <c:lblOffset val="100"/>
        <c:baseTimeUnit val="days"/>
      </c:dateAx>
      <c:valAx>
        <c:axId val="1847570863"/>
        <c:scaling>
          <c:orientation val="minMax"/>
          <c:max val="15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);[Red]\(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41863071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0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>
                <a:solidFill>
                  <a:schemeClr val="tx1">
                    <a:lumMod val="85000"/>
                    <a:lumOff val="15000"/>
                  </a:schemeClr>
                </a:solidFill>
              </a:rPr>
              <a:t>血圧（最高・最低）・心拍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2635380886288295E-2"/>
          <c:y val="0.10640783763415712"/>
          <c:w val="0.91939581415959371"/>
          <c:h val="0.75951234941786128"/>
        </c:manualLayout>
      </c:layout>
      <c:lineChart>
        <c:grouping val="standard"/>
        <c:varyColors val="0"/>
        <c:ser>
          <c:idx val="0"/>
          <c:order val="0"/>
          <c:tx>
            <c:strRef>
              <c:f>'7月'!$E$4</c:f>
              <c:strCache>
                <c:ptCount val="1"/>
                <c:pt idx="0">
                  <c:v>最高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'7月'!$D$5:$D$35</c:f>
              <c:numCache>
                <c:formatCode>m"月"d"日""　"aaa</c:formatCode>
                <c:ptCount val="31"/>
                <c:pt idx="0">
                  <c:v>45108</c:v>
                </c:pt>
                <c:pt idx="1">
                  <c:v>45109</c:v>
                </c:pt>
                <c:pt idx="2">
                  <c:v>45110</c:v>
                </c:pt>
                <c:pt idx="3">
                  <c:v>45111</c:v>
                </c:pt>
                <c:pt idx="4">
                  <c:v>45112</c:v>
                </c:pt>
                <c:pt idx="5">
                  <c:v>45113</c:v>
                </c:pt>
                <c:pt idx="6">
                  <c:v>45114</c:v>
                </c:pt>
                <c:pt idx="7">
                  <c:v>45115</c:v>
                </c:pt>
                <c:pt idx="8">
                  <c:v>45116</c:v>
                </c:pt>
                <c:pt idx="9">
                  <c:v>45117</c:v>
                </c:pt>
                <c:pt idx="10">
                  <c:v>45118</c:v>
                </c:pt>
                <c:pt idx="11">
                  <c:v>45119</c:v>
                </c:pt>
                <c:pt idx="12">
                  <c:v>45120</c:v>
                </c:pt>
                <c:pt idx="13">
                  <c:v>45121</c:v>
                </c:pt>
                <c:pt idx="14">
                  <c:v>45122</c:v>
                </c:pt>
                <c:pt idx="15">
                  <c:v>45123</c:v>
                </c:pt>
                <c:pt idx="16">
                  <c:v>45124</c:v>
                </c:pt>
                <c:pt idx="17">
                  <c:v>45125</c:v>
                </c:pt>
                <c:pt idx="18">
                  <c:v>45126</c:v>
                </c:pt>
                <c:pt idx="19">
                  <c:v>45127</c:v>
                </c:pt>
                <c:pt idx="20">
                  <c:v>45128</c:v>
                </c:pt>
                <c:pt idx="21">
                  <c:v>45129</c:v>
                </c:pt>
                <c:pt idx="22">
                  <c:v>45130</c:v>
                </c:pt>
                <c:pt idx="23">
                  <c:v>45131</c:v>
                </c:pt>
                <c:pt idx="24">
                  <c:v>45132</c:v>
                </c:pt>
                <c:pt idx="25">
                  <c:v>45133</c:v>
                </c:pt>
                <c:pt idx="26">
                  <c:v>45134</c:v>
                </c:pt>
                <c:pt idx="27">
                  <c:v>45135</c:v>
                </c:pt>
                <c:pt idx="28">
                  <c:v>45136</c:v>
                </c:pt>
                <c:pt idx="29">
                  <c:v>45137</c:v>
                </c:pt>
                <c:pt idx="30">
                  <c:v>45138</c:v>
                </c:pt>
              </c:numCache>
            </c:numRef>
          </c:cat>
          <c:val>
            <c:numRef>
              <c:f>'7月'!$E$5:$E$35</c:f>
              <c:numCache>
                <c:formatCode>0_);[Red]\(0\)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6F-4600-9730-29973841AEE9}"/>
            </c:ext>
          </c:extLst>
        </c:ser>
        <c:ser>
          <c:idx val="1"/>
          <c:order val="1"/>
          <c:tx>
            <c:strRef>
              <c:f>'7月'!$F$4</c:f>
              <c:strCache>
                <c:ptCount val="1"/>
                <c:pt idx="0">
                  <c:v>最低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'7月'!$D$5:$D$35</c:f>
              <c:numCache>
                <c:formatCode>m"月"d"日""　"aaa</c:formatCode>
                <c:ptCount val="31"/>
                <c:pt idx="0">
                  <c:v>45108</c:v>
                </c:pt>
                <c:pt idx="1">
                  <c:v>45109</c:v>
                </c:pt>
                <c:pt idx="2">
                  <c:v>45110</c:v>
                </c:pt>
                <c:pt idx="3">
                  <c:v>45111</c:v>
                </c:pt>
                <c:pt idx="4">
                  <c:v>45112</c:v>
                </c:pt>
                <c:pt idx="5">
                  <c:v>45113</c:v>
                </c:pt>
                <c:pt idx="6">
                  <c:v>45114</c:v>
                </c:pt>
                <c:pt idx="7">
                  <c:v>45115</c:v>
                </c:pt>
                <c:pt idx="8">
                  <c:v>45116</c:v>
                </c:pt>
                <c:pt idx="9">
                  <c:v>45117</c:v>
                </c:pt>
                <c:pt idx="10">
                  <c:v>45118</c:v>
                </c:pt>
                <c:pt idx="11">
                  <c:v>45119</c:v>
                </c:pt>
                <c:pt idx="12">
                  <c:v>45120</c:v>
                </c:pt>
                <c:pt idx="13">
                  <c:v>45121</c:v>
                </c:pt>
                <c:pt idx="14">
                  <c:v>45122</c:v>
                </c:pt>
                <c:pt idx="15">
                  <c:v>45123</c:v>
                </c:pt>
                <c:pt idx="16">
                  <c:v>45124</c:v>
                </c:pt>
                <c:pt idx="17">
                  <c:v>45125</c:v>
                </c:pt>
                <c:pt idx="18">
                  <c:v>45126</c:v>
                </c:pt>
                <c:pt idx="19">
                  <c:v>45127</c:v>
                </c:pt>
                <c:pt idx="20">
                  <c:v>45128</c:v>
                </c:pt>
                <c:pt idx="21">
                  <c:v>45129</c:v>
                </c:pt>
                <c:pt idx="22">
                  <c:v>45130</c:v>
                </c:pt>
                <c:pt idx="23">
                  <c:v>45131</c:v>
                </c:pt>
                <c:pt idx="24">
                  <c:v>45132</c:v>
                </c:pt>
                <c:pt idx="25">
                  <c:v>45133</c:v>
                </c:pt>
                <c:pt idx="26">
                  <c:v>45134</c:v>
                </c:pt>
                <c:pt idx="27">
                  <c:v>45135</c:v>
                </c:pt>
                <c:pt idx="28">
                  <c:v>45136</c:v>
                </c:pt>
                <c:pt idx="29">
                  <c:v>45137</c:v>
                </c:pt>
                <c:pt idx="30">
                  <c:v>45138</c:v>
                </c:pt>
              </c:numCache>
            </c:numRef>
          </c:cat>
          <c:val>
            <c:numRef>
              <c:f>'7月'!$F$5:$F$35</c:f>
              <c:numCache>
                <c:formatCode>0_);[Red]\(0\)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6F-4600-9730-29973841AEE9}"/>
            </c:ext>
          </c:extLst>
        </c:ser>
        <c:ser>
          <c:idx val="2"/>
          <c:order val="2"/>
          <c:tx>
            <c:strRef>
              <c:f>'7月'!$G$4</c:f>
              <c:strCache>
                <c:ptCount val="1"/>
                <c:pt idx="0">
                  <c:v>心拍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'7月'!$D$5:$D$35</c:f>
              <c:numCache>
                <c:formatCode>m"月"d"日""　"aaa</c:formatCode>
                <c:ptCount val="31"/>
                <c:pt idx="0">
                  <c:v>45108</c:v>
                </c:pt>
                <c:pt idx="1">
                  <c:v>45109</c:v>
                </c:pt>
                <c:pt idx="2">
                  <c:v>45110</c:v>
                </c:pt>
                <c:pt idx="3">
                  <c:v>45111</c:v>
                </c:pt>
                <c:pt idx="4">
                  <c:v>45112</c:v>
                </c:pt>
                <c:pt idx="5">
                  <c:v>45113</c:v>
                </c:pt>
                <c:pt idx="6">
                  <c:v>45114</c:v>
                </c:pt>
                <c:pt idx="7">
                  <c:v>45115</c:v>
                </c:pt>
                <c:pt idx="8">
                  <c:v>45116</c:v>
                </c:pt>
                <c:pt idx="9">
                  <c:v>45117</c:v>
                </c:pt>
                <c:pt idx="10">
                  <c:v>45118</c:v>
                </c:pt>
                <c:pt idx="11">
                  <c:v>45119</c:v>
                </c:pt>
                <c:pt idx="12">
                  <c:v>45120</c:v>
                </c:pt>
                <c:pt idx="13">
                  <c:v>45121</c:v>
                </c:pt>
                <c:pt idx="14">
                  <c:v>45122</c:v>
                </c:pt>
                <c:pt idx="15">
                  <c:v>45123</c:v>
                </c:pt>
                <c:pt idx="16">
                  <c:v>45124</c:v>
                </c:pt>
                <c:pt idx="17">
                  <c:v>45125</c:v>
                </c:pt>
                <c:pt idx="18">
                  <c:v>45126</c:v>
                </c:pt>
                <c:pt idx="19">
                  <c:v>45127</c:v>
                </c:pt>
                <c:pt idx="20">
                  <c:v>45128</c:v>
                </c:pt>
                <c:pt idx="21">
                  <c:v>45129</c:v>
                </c:pt>
                <c:pt idx="22">
                  <c:v>45130</c:v>
                </c:pt>
                <c:pt idx="23">
                  <c:v>45131</c:v>
                </c:pt>
                <c:pt idx="24">
                  <c:v>45132</c:v>
                </c:pt>
                <c:pt idx="25">
                  <c:v>45133</c:v>
                </c:pt>
                <c:pt idx="26">
                  <c:v>45134</c:v>
                </c:pt>
                <c:pt idx="27">
                  <c:v>45135</c:v>
                </c:pt>
                <c:pt idx="28">
                  <c:v>45136</c:v>
                </c:pt>
                <c:pt idx="29">
                  <c:v>45137</c:v>
                </c:pt>
                <c:pt idx="30">
                  <c:v>45138</c:v>
                </c:pt>
              </c:numCache>
            </c:numRef>
          </c:cat>
          <c:val>
            <c:numRef>
              <c:f>'7月'!$G$5:$G$35</c:f>
              <c:numCache>
                <c:formatCode>0_);[Red]\(0\)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6F-4600-9730-29973841A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41863071"/>
        <c:axId val="1847570863"/>
      </c:lineChart>
      <c:dateAx>
        <c:axId val="184186307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月日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m/d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47570863"/>
        <c:crosses val="autoZero"/>
        <c:auto val="0"/>
        <c:lblOffset val="100"/>
        <c:baseTimeUnit val="days"/>
      </c:dateAx>
      <c:valAx>
        <c:axId val="1847570863"/>
        <c:scaling>
          <c:orientation val="minMax"/>
          <c:max val="15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);[Red]\(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41863071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0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>
                <a:solidFill>
                  <a:schemeClr val="tx1">
                    <a:lumMod val="85000"/>
                    <a:lumOff val="15000"/>
                  </a:schemeClr>
                </a:solidFill>
              </a:rPr>
              <a:t>血圧（最高・最低）・心拍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2635380886288295E-2"/>
          <c:y val="0.10640783763415712"/>
          <c:w val="0.91939581415959371"/>
          <c:h val="0.75951234941786128"/>
        </c:manualLayout>
      </c:layout>
      <c:lineChart>
        <c:grouping val="standard"/>
        <c:varyColors val="0"/>
        <c:ser>
          <c:idx val="0"/>
          <c:order val="0"/>
          <c:tx>
            <c:strRef>
              <c:f>'８月'!$E$4</c:f>
              <c:strCache>
                <c:ptCount val="1"/>
                <c:pt idx="0">
                  <c:v>最高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'８月'!$D$5:$D$35</c:f>
              <c:numCache>
                <c:formatCode>m"月"d"日""　"aaa</c:formatCode>
                <c:ptCount val="31"/>
                <c:pt idx="0">
                  <c:v>45139</c:v>
                </c:pt>
                <c:pt idx="1">
                  <c:v>45140</c:v>
                </c:pt>
                <c:pt idx="2">
                  <c:v>45141</c:v>
                </c:pt>
                <c:pt idx="3">
                  <c:v>45142</c:v>
                </c:pt>
                <c:pt idx="4">
                  <c:v>45143</c:v>
                </c:pt>
                <c:pt idx="5">
                  <c:v>45144</c:v>
                </c:pt>
                <c:pt idx="6">
                  <c:v>45145</c:v>
                </c:pt>
                <c:pt idx="7">
                  <c:v>45146</c:v>
                </c:pt>
                <c:pt idx="8">
                  <c:v>45147</c:v>
                </c:pt>
                <c:pt idx="9">
                  <c:v>45148</c:v>
                </c:pt>
                <c:pt idx="10">
                  <c:v>45149</c:v>
                </c:pt>
                <c:pt idx="11">
                  <c:v>45150</c:v>
                </c:pt>
                <c:pt idx="12">
                  <c:v>45151</c:v>
                </c:pt>
                <c:pt idx="13">
                  <c:v>45152</c:v>
                </c:pt>
                <c:pt idx="14">
                  <c:v>45153</c:v>
                </c:pt>
                <c:pt idx="15">
                  <c:v>45154</c:v>
                </c:pt>
                <c:pt idx="16">
                  <c:v>45155</c:v>
                </c:pt>
                <c:pt idx="17">
                  <c:v>45156</c:v>
                </c:pt>
                <c:pt idx="18">
                  <c:v>45157</c:v>
                </c:pt>
                <c:pt idx="19">
                  <c:v>45158</c:v>
                </c:pt>
                <c:pt idx="20">
                  <c:v>45159</c:v>
                </c:pt>
                <c:pt idx="21">
                  <c:v>45160</c:v>
                </c:pt>
                <c:pt idx="22">
                  <c:v>45161</c:v>
                </c:pt>
                <c:pt idx="23">
                  <c:v>45162</c:v>
                </c:pt>
                <c:pt idx="24">
                  <c:v>45163</c:v>
                </c:pt>
                <c:pt idx="25">
                  <c:v>45164</c:v>
                </c:pt>
                <c:pt idx="26">
                  <c:v>45165</c:v>
                </c:pt>
                <c:pt idx="27">
                  <c:v>45166</c:v>
                </c:pt>
                <c:pt idx="28">
                  <c:v>45167</c:v>
                </c:pt>
                <c:pt idx="29">
                  <c:v>45168</c:v>
                </c:pt>
                <c:pt idx="30">
                  <c:v>45169</c:v>
                </c:pt>
              </c:numCache>
            </c:numRef>
          </c:cat>
          <c:val>
            <c:numRef>
              <c:f>'８月'!$E$5:$E$35</c:f>
              <c:numCache>
                <c:formatCode>0_);[Red]\(0\)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4A-4B91-A481-41A44930A6D6}"/>
            </c:ext>
          </c:extLst>
        </c:ser>
        <c:ser>
          <c:idx val="1"/>
          <c:order val="1"/>
          <c:tx>
            <c:strRef>
              <c:f>'８月'!$F$4</c:f>
              <c:strCache>
                <c:ptCount val="1"/>
                <c:pt idx="0">
                  <c:v>最低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'８月'!$D$5:$D$35</c:f>
              <c:numCache>
                <c:formatCode>m"月"d"日""　"aaa</c:formatCode>
                <c:ptCount val="31"/>
                <c:pt idx="0">
                  <c:v>45139</c:v>
                </c:pt>
                <c:pt idx="1">
                  <c:v>45140</c:v>
                </c:pt>
                <c:pt idx="2">
                  <c:v>45141</c:v>
                </c:pt>
                <c:pt idx="3">
                  <c:v>45142</c:v>
                </c:pt>
                <c:pt idx="4">
                  <c:v>45143</c:v>
                </c:pt>
                <c:pt idx="5">
                  <c:v>45144</c:v>
                </c:pt>
                <c:pt idx="6">
                  <c:v>45145</c:v>
                </c:pt>
                <c:pt idx="7">
                  <c:v>45146</c:v>
                </c:pt>
                <c:pt idx="8">
                  <c:v>45147</c:v>
                </c:pt>
                <c:pt idx="9">
                  <c:v>45148</c:v>
                </c:pt>
                <c:pt idx="10">
                  <c:v>45149</c:v>
                </c:pt>
                <c:pt idx="11">
                  <c:v>45150</c:v>
                </c:pt>
                <c:pt idx="12">
                  <c:v>45151</c:v>
                </c:pt>
                <c:pt idx="13">
                  <c:v>45152</c:v>
                </c:pt>
                <c:pt idx="14">
                  <c:v>45153</c:v>
                </c:pt>
                <c:pt idx="15">
                  <c:v>45154</c:v>
                </c:pt>
                <c:pt idx="16">
                  <c:v>45155</c:v>
                </c:pt>
                <c:pt idx="17">
                  <c:v>45156</c:v>
                </c:pt>
                <c:pt idx="18">
                  <c:v>45157</c:v>
                </c:pt>
                <c:pt idx="19">
                  <c:v>45158</c:v>
                </c:pt>
                <c:pt idx="20">
                  <c:v>45159</c:v>
                </c:pt>
                <c:pt idx="21">
                  <c:v>45160</c:v>
                </c:pt>
                <c:pt idx="22">
                  <c:v>45161</c:v>
                </c:pt>
                <c:pt idx="23">
                  <c:v>45162</c:v>
                </c:pt>
                <c:pt idx="24">
                  <c:v>45163</c:v>
                </c:pt>
                <c:pt idx="25">
                  <c:v>45164</c:v>
                </c:pt>
                <c:pt idx="26">
                  <c:v>45165</c:v>
                </c:pt>
                <c:pt idx="27">
                  <c:v>45166</c:v>
                </c:pt>
                <c:pt idx="28">
                  <c:v>45167</c:v>
                </c:pt>
                <c:pt idx="29">
                  <c:v>45168</c:v>
                </c:pt>
                <c:pt idx="30">
                  <c:v>45169</c:v>
                </c:pt>
              </c:numCache>
            </c:numRef>
          </c:cat>
          <c:val>
            <c:numRef>
              <c:f>'８月'!$F$5:$F$35</c:f>
              <c:numCache>
                <c:formatCode>0_);[Red]\(0\)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4A-4B91-A481-41A44930A6D6}"/>
            </c:ext>
          </c:extLst>
        </c:ser>
        <c:ser>
          <c:idx val="2"/>
          <c:order val="2"/>
          <c:tx>
            <c:strRef>
              <c:f>'８月'!$G$4</c:f>
              <c:strCache>
                <c:ptCount val="1"/>
                <c:pt idx="0">
                  <c:v>心拍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'８月'!$D$5:$D$35</c:f>
              <c:numCache>
                <c:formatCode>m"月"d"日""　"aaa</c:formatCode>
                <c:ptCount val="31"/>
                <c:pt idx="0">
                  <c:v>45139</c:v>
                </c:pt>
                <c:pt idx="1">
                  <c:v>45140</c:v>
                </c:pt>
                <c:pt idx="2">
                  <c:v>45141</c:v>
                </c:pt>
                <c:pt idx="3">
                  <c:v>45142</c:v>
                </c:pt>
                <c:pt idx="4">
                  <c:v>45143</c:v>
                </c:pt>
                <c:pt idx="5">
                  <c:v>45144</c:v>
                </c:pt>
                <c:pt idx="6">
                  <c:v>45145</c:v>
                </c:pt>
                <c:pt idx="7">
                  <c:v>45146</c:v>
                </c:pt>
                <c:pt idx="8">
                  <c:v>45147</c:v>
                </c:pt>
                <c:pt idx="9">
                  <c:v>45148</c:v>
                </c:pt>
                <c:pt idx="10">
                  <c:v>45149</c:v>
                </c:pt>
                <c:pt idx="11">
                  <c:v>45150</c:v>
                </c:pt>
                <c:pt idx="12">
                  <c:v>45151</c:v>
                </c:pt>
                <c:pt idx="13">
                  <c:v>45152</c:v>
                </c:pt>
                <c:pt idx="14">
                  <c:v>45153</c:v>
                </c:pt>
                <c:pt idx="15">
                  <c:v>45154</c:v>
                </c:pt>
                <c:pt idx="16">
                  <c:v>45155</c:v>
                </c:pt>
                <c:pt idx="17">
                  <c:v>45156</c:v>
                </c:pt>
                <c:pt idx="18">
                  <c:v>45157</c:v>
                </c:pt>
                <c:pt idx="19">
                  <c:v>45158</c:v>
                </c:pt>
                <c:pt idx="20">
                  <c:v>45159</c:v>
                </c:pt>
                <c:pt idx="21">
                  <c:v>45160</c:v>
                </c:pt>
                <c:pt idx="22">
                  <c:v>45161</c:v>
                </c:pt>
                <c:pt idx="23">
                  <c:v>45162</c:v>
                </c:pt>
                <c:pt idx="24">
                  <c:v>45163</c:v>
                </c:pt>
                <c:pt idx="25">
                  <c:v>45164</c:v>
                </c:pt>
                <c:pt idx="26">
                  <c:v>45165</c:v>
                </c:pt>
                <c:pt idx="27">
                  <c:v>45166</c:v>
                </c:pt>
                <c:pt idx="28">
                  <c:v>45167</c:v>
                </c:pt>
                <c:pt idx="29">
                  <c:v>45168</c:v>
                </c:pt>
                <c:pt idx="30">
                  <c:v>45169</c:v>
                </c:pt>
              </c:numCache>
            </c:numRef>
          </c:cat>
          <c:val>
            <c:numRef>
              <c:f>'８月'!$G$5:$G$35</c:f>
              <c:numCache>
                <c:formatCode>0_);[Red]\(0\)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4A-4B91-A481-41A44930A6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41863071"/>
        <c:axId val="1847570863"/>
      </c:lineChart>
      <c:dateAx>
        <c:axId val="184186307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月日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m/d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47570863"/>
        <c:crosses val="autoZero"/>
        <c:auto val="0"/>
        <c:lblOffset val="100"/>
        <c:baseTimeUnit val="days"/>
      </c:dateAx>
      <c:valAx>
        <c:axId val="1847570863"/>
        <c:scaling>
          <c:orientation val="minMax"/>
          <c:max val="15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);[Red]\(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41863071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0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>
                <a:solidFill>
                  <a:schemeClr val="tx1">
                    <a:lumMod val="85000"/>
                    <a:lumOff val="15000"/>
                  </a:schemeClr>
                </a:solidFill>
              </a:rPr>
              <a:t>血圧（最高・最低）・心拍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2635380886288295E-2"/>
          <c:y val="0.10640783763415712"/>
          <c:w val="0.91939581415959371"/>
          <c:h val="0.75951234941786128"/>
        </c:manualLayout>
      </c:layout>
      <c:lineChart>
        <c:grouping val="standard"/>
        <c:varyColors val="0"/>
        <c:ser>
          <c:idx val="0"/>
          <c:order val="0"/>
          <c:tx>
            <c:strRef>
              <c:f>'9月'!$E$4</c:f>
              <c:strCache>
                <c:ptCount val="1"/>
                <c:pt idx="0">
                  <c:v>最高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'9月'!$D$5:$D$35</c:f>
              <c:numCache>
                <c:formatCode>m"月"d"日""　"aaa</c:formatCode>
                <c:ptCount val="31"/>
                <c:pt idx="0">
                  <c:v>45170</c:v>
                </c:pt>
                <c:pt idx="1">
                  <c:v>45171</c:v>
                </c:pt>
                <c:pt idx="2">
                  <c:v>45172</c:v>
                </c:pt>
                <c:pt idx="3">
                  <c:v>45173</c:v>
                </c:pt>
                <c:pt idx="4">
                  <c:v>45174</c:v>
                </c:pt>
                <c:pt idx="5">
                  <c:v>45175</c:v>
                </c:pt>
                <c:pt idx="6">
                  <c:v>45176</c:v>
                </c:pt>
                <c:pt idx="7">
                  <c:v>45177</c:v>
                </c:pt>
                <c:pt idx="8">
                  <c:v>45178</c:v>
                </c:pt>
                <c:pt idx="9">
                  <c:v>45179</c:v>
                </c:pt>
                <c:pt idx="10">
                  <c:v>45180</c:v>
                </c:pt>
                <c:pt idx="11">
                  <c:v>45181</c:v>
                </c:pt>
                <c:pt idx="12">
                  <c:v>45182</c:v>
                </c:pt>
                <c:pt idx="13">
                  <c:v>45183</c:v>
                </c:pt>
                <c:pt idx="14">
                  <c:v>45184</c:v>
                </c:pt>
                <c:pt idx="15">
                  <c:v>45185</c:v>
                </c:pt>
                <c:pt idx="16">
                  <c:v>45186</c:v>
                </c:pt>
                <c:pt idx="17">
                  <c:v>45187</c:v>
                </c:pt>
                <c:pt idx="18">
                  <c:v>45188</c:v>
                </c:pt>
                <c:pt idx="19">
                  <c:v>45189</c:v>
                </c:pt>
                <c:pt idx="20">
                  <c:v>45190</c:v>
                </c:pt>
                <c:pt idx="21">
                  <c:v>45191</c:v>
                </c:pt>
                <c:pt idx="22">
                  <c:v>45192</c:v>
                </c:pt>
                <c:pt idx="23">
                  <c:v>45193</c:v>
                </c:pt>
                <c:pt idx="24">
                  <c:v>45194</c:v>
                </c:pt>
                <c:pt idx="25">
                  <c:v>45195</c:v>
                </c:pt>
                <c:pt idx="26">
                  <c:v>45196</c:v>
                </c:pt>
                <c:pt idx="27">
                  <c:v>45197</c:v>
                </c:pt>
                <c:pt idx="28">
                  <c:v>45198</c:v>
                </c:pt>
                <c:pt idx="29">
                  <c:v>45199</c:v>
                </c:pt>
              </c:numCache>
            </c:numRef>
          </c:cat>
          <c:val>
            <c:numRef>
              <c:f>'9月'!$E$5:$E$35</c:f>
              <c:numCache>
                <c:formatCode>0_);[Red]\(0\)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DC-4FA7-A76E-72837E9B9FFF}"/>
            </c:ext>
          </c:extLst>
        </c:ser>
        <c:ser>
          <c:idx val="1"/>
          <c:order val="1"/>
          <c:tx>
            <c:strRef>
              <c:f>'9月'!$F$4</c:f>
              <c:strCache>
                <c:ptCount val="1"/>
                <c:pt idx="0">
                  <c:v>最低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'9月'!$D$5:$D$35</c:f>
              <c:numCache>
                <c:formatCode>m"月"d"日""　"aaa</c:formatCode>
                <c:ptCount val="31"/>
                <c:pt idx="0">
                  <c:v>45170</c:v>
                </c:pt>
                <c:pt idx="1">
                  <c:v>45171</c:v>
                </c:pt>
                <c:pt idx="2">
                  <c:v>45172</c:v>
                </c:pt>
                <c:pt idx="3">
                  <c:v>45173</c:v>
                </c:pt>
                <c:pt idx="4">
                  <c:v>45174</c:v>
                </c:pt>
                <c:pt idx="5">
                  <c:v>45175</c:v>
                </c:pt>
                <c:pt idx="6">
                  <c:v>45176</c:v>
                </c:pt>
                <c:pt idx="7">
                  <c:v>45177</c:v>
                </c:pt>
                <c:pt idx="8">
                  <c:v>45178</c:v>
                </c:pt>
                <c:pt idx="9">
                  <c:v>45179</c:v>
                </c:pt>
                <c:pt idx="10">
                  <c:v>45180</c:v>
                </c:pt>
                <c:pt idx="11">
                  <c:v>45181</c:v>
                </c:pt>
                <c:pt idx="12">
                  <c:v>45182</c:v>
                </c:pt>
                <c:pt idx="13">
                  <c:v>45183</c:v>
                </c:pt>
                <c:pt idx="14">
                  <c:v>45184</c:v>
                </c:pt>
                <c:pt idx="15">
                  <c:v>45185</c:v>
                </c:pt>
                <c:pt idx="16">
                  <c:v>45186</c:v>
                </c:pt>
                <c:pt idx="17">
                  <c:v>45187</c:v>
                </c:pt>
                <c:pt idx="18">
                  <c:v>45188</c:v>
                </c:pt>
                <c:pt idx="19">
                  <c:v>45189</c:v>
                </c:pt>
                <c:pt idx="20">
                  <c:v>45190</c:v>
                </c:pt>
                <c:pt idx="21">
                  <c:v>45191</c:v>
                </c:pt>
                <c:pt idx="22">
                  <c:v>45192</c:v>
                </c:pt>
                <c:pt idx="23">
                  <c:v>45193</c:v>
                </c:pt>
                <c:pt idx="24">
                  <c:v>45194</c:v>
                </c:pt>
                <c:pt idx="25">
                  <c:v>45195</c:v>
                </c:pt>
                <c:pt idx="26">
                  <c:v>45196</c:v>
                </c:pt>
                <c:pt idx="27">
                  <c:v>45197</c:v>
                </c:pt>
                <c:pt idx="28">
                  <c:v>45198</c:v>
                </c:pt>
                <c:pt idx="29">
                  <c:v>45199</c:v>
                </c:pt>
              </c:numCache>
            </c:numRef>
          </c:cat>
          <c:val>
            <c:numRef>
              <c:f>'9月'!$F$5:$F$35</c:f>
              <c:numCache>
                <c:formatCode>0_);[Red]\(0\)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DC-4FA7-A76E-72837E9B9FFF}"/>
            </c:ext>
          </c:extLst>
        </c:ser>
        <c:ser>
          <c:idx val="2"/>
          <c:order val="2"/>
          <c:tx>
            <c:strRef>
              <c:f>'9月'!$G$4</c:f>
              <c:strCache>
                <c:ptCount val="1"/>
                <c:pt idx="0">
                  <c:v>心拍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'9月'!$D$5:$D$35</c:f>
              <c:numCache>
                <c:formatCode>m"月"d"日""　"aaa</c:formatCode>
                <c:ptCount val="31"/>
                <c:pt idx="0">
                  <c:v>45170</c:v>
                </c:pt>
                <c:pt idx="1">
                  <c:v>45171</c:v>
                </c:pt>
                <c:pt idx="2">
                  <c:v>45172</c:v>
                </c:pt>
                <c:pt idx="3">
                  <c:v>45173</c:v>
                </c:pt>
                <c:pt idx="4">
                  <c:v>45174</c:v>
                </c:pt>
                <c:pt idx="5">
                  <c:v>45175</c:v>
                </c:pt>
                <c:pt idx="6">
                  <c:v>45176</c:v>
                </c:pt>
                <c:pt idx="7">
                  <c:v>45177</c:v>
                </c:pt>
                <c:pt idx="8">
                  <c:v>45178</c:v>
                </c:pt>
                <c:pt idx="9">
                  <c:v>45179</c:v>
                </c:pt>
                <c:pt idx="10">
                  <c:v>45180</c:v>
                </c:pt>
                <c:pt idx="11">
                  <c:v>45181</c:v>
                </c:pt>
                <c:pt idx="12">
                  <c:v>45182</c:v>
                </c:pt>
                <c:pt idx="13">
                  <c:v>45183</c:v>
                </c:pt>
                <c:pt idx="14">
                  <c:v>45184</c:v>
                </c:pt>
                <c:pt idx="15">
                  <c:v>45185</c:v>
                </c:pt>
                <c:pt idx="16">
                  <c:v>45186</c:v>
                </c:pt>
                <c:pt idx="17">
                  <c:v>45187</c:v>
                </c:pt>
                <c:pt idx="18">
                  <c:v>45188</c:v>
                </c:pt>
                <c:pt idx="19">
                  <c:v>45189</c:v>
                </c:pt>
                <c:pt idx="20">
                  <c:v>45190</c:v>
                </c:pt>
                <c:pt idx="21">
                  <c:v>45191</c:v>
                </c:pt>
                <c:pt idx="22">
                  <c:v>45192</c:v>
                </c:pt>
                <c:pt idx="23">
                  <c:v>45193</c:v>
                </c:pt>
                <c:pt idx="24">
                  <c:v>45194</c:v>
                </c:pt>
                <c:pt idx="25">
                  <c:v>45195</c:v>
                </c:pt>
                <c:pt idx="26">
                  <c:v>45196</c:v>
                </c:pt>
                <c:pt idx="27">
                  <c:v>45197</c:v>
                </c:pt>
                <c:pt idx="28">
                  <c:v>45198</c:v>
                </c:pt>
                <c:pt idx="29">
                  <c:v>45199</c:v>
                </c:pt>
              </c:numCache>
            </c:numRef>
          </c:cat>
          <c:val>
            <c:numRef>
              <c:f>'9月'!$G$5:$G$35</c:f>
              <c:numCache>
                <c:formatCode>0_);[Red]\(0\)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1DC-4FA7-A76E-72837E9B9F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41863071"/>
        <c:axId val="1847570863"/>
      </c:lineChart>
      <c:dateAx>
        <c:axId val="184186307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月日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m/d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47570863"/>
        <c:crosses val="autoZero"/>
        <c:auto val="0"/>
        <c:lblOffset val="100"/>
        <c:baseTimeUnit val="days"/>
      </c:dateAx>
      <c:valAx>
        <c:axId val="1847570863"/>
        <c:scaling>
          <c:orientation val="minMax"/>
          <c:max val="15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);[Red]\(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41863071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0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122118</xdr:colOff>
      <xdr:row>3</xdr:row>
      <xdr:rowOff>142874</xdr:rowOff>
    </xdr:from>
    <xdr:to>
      <xdr:col>27</xdr:col>
      <xdr:colOff>95250</xdr:colOff>
      <xdr:row>33</xdr:row>
      <xdr:rowOff>180974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F6FC8800-B070-4C37-A927-BFE189C69E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0.74925</cdr:x>
      <cdr:y>0.09505</cdr:y>
    </cdr:from>
    <cdr:to>
      <cdr:x>0.93947</cdr:x>
      <cdr:y>0.14852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F276835-34FD-4FD0-AD2E-8FD4E55DB787}"/>
            </a:ext>
          </a:extLst>
        </cdr:cNvPr>
        <cdr:cNvSpPr txBox="1"/>
      </cdr:nvSpPr>
      <cdr:spPr>
        <a:xfrm xmlns:a="http://schemas.openxmlformats.org/drawingml/2006/main">
          <a:off x="4802307" y="457201"/>
          <a:ext cx="12192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45918</xdr:colOff>
      <xdr:row>1</xdr:row>
      <xdr:rowOff>371474</xdr:rowOff>
    </xdr:from>
    <xdr:to>
      <xdr:col>27</xdr:col>
      <xdr:colOff>19050</xdr:colOff>
      <xdr:row>32</xdr:row>
      <xdr:rowOff>38099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FA944790-1127-4D70-B07A-F6E5A15EB4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0.74925</cdr:x>
      <cdr:y>0.09505</cdr:y>
    </cdr:from>
    <cdr:to>
      <cdr:x>0.93947</cdr:x>
      <cdr:y>0.14852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F276835-34FD-4FD0-AD2E-8FD4E55DB787}"/>
            </a:ext>
          </a:extLst>
        </cdr:cNvPr>
        <cdr:cNvSpPr txBox="1"/>
      </cdr:nvSpPr>
      <cdr:spPr>
        <a:xfrm xmlns:a="http://schemas.openxmlformats.org/drawingml/2006/main">
          <a:off x="4802307" y="457201"/>
          <a:ext cx="12192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45918</xdr:colOff>
      <xdr:row>1</xdr:row>
      <xdr:rowOff>371474</xdr:rowOff>
    </xdr:from>
    <xdr:to>
      <xdr:col>27</xdr:col>
      <xdr:colOff>19050</xdr:colOff>
      <xdr:row>32</xdr:row>
      <xdr:rowOff>38099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B73B2B3F-50C4-4C3B-B0F6-A34C008D69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0.74925</cdr:x>
      <cdr:y>0.09505</cdr:y>
    </cdr:from>
    <cdr:to>
      <cdr:x>0.93947</cdr:x>
      <cdr:y>0.14852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F276835-34FD-4FD0-AD2E-8FD4E55DB787}"/>
            </a:ext>
          </a:extLst>
        </cdr:cNvPr>
        <cdr:cNvSpPr txBox="1"/>
      </cdr:nvSpPr>
      <cdr:spPr>
        <a:xfrm xmlns:a="http://schemas.openxmlformats.org/drawingml/2006/main">
          <a:off x="4802307" y="457201"/>
          <a:ext cx="12192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45918</xdr:colOff>
      <xdr:row>1</xdr:row>
      <xdr:rowOff>371474</xdr:rowOff>
    </xdr:from>
    <xdr:to>
      <xdr:col>27</xdr:col>
      <xdr:colOff>19050</xdr:colOff>
      <xdr:row>32</xdr:row>
      <xdr:rowOff>38099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6E70DF6E-D71B-43EA-B58A-901D5F6490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0.74925</cdr:x>
      <cdr:y>0.09505</cdr:y>
    </cdr:from>
    <cdr:to>
      <cdr:x>0.93947</cdr:x>
      <cdr:y>0.14852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F276835-34FD-4FD0-AD2E-8FD4E55DB787}"/>
            </a:ext>
          </a:extLst>
        </cdr:cNvPr>
        <cdr:cNvSpPr txBox="1"/>
      </cdr:nvSpPr>
      <cdr:spPr>
        <a:xfrm xmlns:a="http://schemas.openxmlformats.org/drawingml/2006/main">
          <a:off x="4802307" y="457201"/>
          <a:ext cx="12192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45918</xdr:colOff>
      <xdr:row>1</xdr:row>
      <xdr:rowOff>371474</xdr:rowOff>
    </xdr:from>
    <xdr:to>
      <xdr:col>27</xdr:col>
      <xdr:colOff>19050</xdr:colOff>
      <xdr:row>32</xdr:row>
      <xdr:rowOff>38099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CC313131-A2F7-46B7-AF16-EBE0EAE273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0.74925</cdr:x>
      <cdr:y>0.09505</cdr:y>
    </cdr:from>
    <cdr:to>
      <cdr:x>0.93947</cdr:x>
      <cdr:y>0.14852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F276835-34FD-4FD0-AD2E-8FD4E55DB787}"/>
            </a:ext>
          </a:extLst>
        </cdr:cNvPr>
        <cdr:cNvSpPr txBox="1"/>
      </cdr:nvSpPr>
      <cdr:spPr>
        <a:xfrm xmlns:a="http://schemas.openxmlformats.org/drawingml/2006/main">
          <a:off x="4802307" y="457201"/>
          <a:ext cx="12192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45918</xdr:colOff>
      <xdr:row>1</xdr:row>
      <xdr:rowOff>371474</xdr:rowOff>
    </xdr:from>
    <xdr:to>
      <xdr:col>27</xdr:col>
      <xdr:colOff>19050</xdr:colOff>
      <xdr:row>32</xdr:row>
      <xdr:rowOff>38099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0BC871EC-4B14-4FD6-A36E-B9A256A239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0.74925</cdr:x>
      <cdr:y>0.09505</cdr:y>
    </cdr:from>
    <cdr:to>
      <cdr:x>0.93947</cdr:x>
      <cdr:y>0.14852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F276835-34FD-4FD0-AD2E-8FD4E55DB787}"/>
            </a:ext>
          </a:extLst>
        </cdr:cNvPr>
        <cdr:cNvSpPr txBox="1"/>
      </cdr:nvSpPr>
      <cdr:spPr>
        <a:xfrm xmlns:a="http://schemas.openxmlformats.org/drawingml/2006/main">
          <a:off x="4802307" y="457201"/>
          <a:ext cx="12192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0.74925</cdr:x>
      <cdr:y>0.09505</cdr:y>
    </cdr:from>
    <cdr:to>
      <cdr:x>0.93947</cdr:x>
      <cdr:y>0.14852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F276835-34FD-4FD0-AD2E-8FD4E55DB787}"/>
            </a:ext>
          </a:extLst>
        </cdr:cNvPr>
        <cdr:cNvSpPr txBox="1"/>
      </cdr:nvSpPr>
      <cdr:spPr>
        <a:xfrm xmlns:a="http://schemas.openxmlformats.org/drawingml/2006/main">
          <a:off x="4802307" y="457201"/>
          <a:ext cx="12192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45918</xdr:colOff>
      <xdr:row>1</xdr:row>
      <xdr:rowOff>371474</xdr:rowOff>
    </xdr:from>
    <xdr:to>
      <xdr:col>27</xdr:col>
      <xdr:colOff>19050</xdr:colOff>
      <xdr:row>32</xdr:row>
      <xdr:rowOff>38099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F33C9A31-85A5-4E59-9065-117DAFBE7B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0.74925</cdr:x>
      <cdr:y>0.09505</cdr:y>
    </cdr:from>
    <cdr:to>
      <cdr:x>0.93947</cdr:x>
      <cdr:y>0.14852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F276835-34FD-4FD0-AD2E-8FD4E55DB787}"/>
            </a:ext>
          </a:extLst>
        </cdr:cNvPr>
        <cdr:cNvSpPr txBox="1"/>
      </cdr:nvSpPr>
      <cdr:spPr>
        <a:xfrm xmlns:a="http://schemas.openxmlformats.org/drawingml/2006/main">
          <a:off x="4802307" y="457201"/>
          <a:ext cx="12192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45918</xdr:colOff>
      <xdr:row>1</xdr:row>
      <xdr:rowOff>371474</xdr:rowOff>
    </xdr:from>
    <xdr:to>
      <xdr:col>27</xdr:col>
      <xdr:colOff>19050</xdr:colOff>
      <xdr:row>32</xdr:row>
      <xdr:rowOff>38099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E6F6F08B-12F0-4DAA-86F6-6FEB4A9227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0.74925</cdr:x>
      <cdr:y>0.09505</cdr:y>
    </cdr:from>
    <cdr:to>
      <cdr:x>0.93947</cdr:x>
      <cdr:y>0.14852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F276835-34FD-4FD0-AD2E-8FD4E55DB787}"/>
            </a:ext>
          </a:extLst>
        </cdr:cNvPr>
        <cdr:cNvSpPr txBox="1"/>
      </cdr:nvSpPr>
      <cdr:spPr>
        <a:xfrm xmlns:a="http://schemas.openxmlformats.org/drawingml/2006/main">
          <a:off x="4802307" y="457201"/>
          <a:ext cx="12192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122118</xdr:colOff>
      <xdr:row>3</xdr:row>
      <xdr:rowOff>142874</xdr:rowOff>
    </xdr:from>
    <xdr:to>
      <xdr:col>27</xdr:col>
      <xdr:colOff>95250</xdr:colOff>
      <xdr:row>33</xdr:row>
      <xdr:rowOff>180974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16F13A81-B225-419C-9122-035FBA524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0.74925</cdr:x>
      <cdr:y>0.09505</cdr:y>
    </cdr:from>
    <cdr:to>
      <cdr:x>0.93947</cdr:x>
      <cdr:y>0.14852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F276835-34FD-4FD0-AD2E-8FD4E55DB787}"/>
            </a:ext>
          </a:extLst>
        </cdr:cNvPr>
        <cdr:cNvSpPr txBox="1"/>
      </cdr:nvSpPr>
      <cdr:spPr>
        <a:xfrm xmlns:a="http://schemas.openxmlformats.org/drawingml/2006/main">
          <a:off x="4802307" y="457201"/>
          <a:ext cx="12192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122118</xdr:colOff>
      <xdr:row>3</xdr:row>
      <xdr:rowOff>142874</xdr:rowOff>
    </xdr:from>
    <xdr:to>
      <xdr:col>27</xdr:col>
      <xdr:colOff>95250</xdr:colOff>
      <xdr:row>33</xdr:row>
      <xdr:rowOff>180974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E58D3349-E74F-414F-A2BB-7BBFC3D529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0.74925</cdr:x>
      <cdr:y>0.09505</cdr:y>
    </cdr:from>
    <cdr:to>
      <cdr:x>0.93947</cdr:x>
      <cdr:y>0.14852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F276835-34FD-4FD0-AD2E-8FD4E55DB787}"/>
            </a:ext>
          </a:extLst>
        </cdr:cNvPr>
        <cdr:cNvSpPr txBox="1"/>
      </cdr:nvSpPr>
      <cdr:spPr>
        <a:xfrm xmlns:a="http://schemas.openxmlformats.org/drawingml/2006/main">
          <a:off x="4802307" y="457201"/>
          <a:ext cx="12192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122118</xdr:colOff>
      <xdr:row>3</xdr:row>
      <xdr:rowOff>142874</xdr:rowOff>
    </xdr:from>
    <xdr:to>
      <xdr:col>27</xdr:col>
      <xdr:colOff>95250</xdr:colOff>
      <xdr:row>33</xdr:row>
      <xdr:rowOff>180974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809B9374-C8B7-4071-AF2C-D2CAD418EA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0.74925</cdr:x>
      <cdr:y>0.09505</cdr:y>
    </cdr:from>
    <cdr:to>
      <cdr:x>0.93947</cdr:x>
      <cdr:y>0.14852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F276835-34FD-4FD0-AD2E-8FD4E55DB787}"/>
            </a:ext>
          </a:extLst>
        </cdr:cNvPr>
        <cdr:cNvSpPr txBox="1"/>
      </cdr:nvSpPr>
      <cdr:spPr>
        <a:xfrm xmlns:a="http://schemas.openxmlformats.org/drawingml/2006/main">
          <a:off x="4802307" y="457201"/>
          <a:ext cx="12192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45918</xdr:colOff>
      <xdr:row>1</xdr:row>
      <xdr:rowOff>371474</xdr:rowOff>
    </xdr:from>
    <xdr:to>
      <xdr:col>27</xdr:col>
      <xdr:colOff>19050</xdr:colOff>
      <xdr:row>32</xdr:row>
      <xdr:rowOff>38099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E0FBDA03-BC3C-41D4-BFDE-8D7FC9BA9F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3073C-4595-4D8C-95C4-FE995241E96B}">
  <dimension ref="B1:O16"/>
  <sheetViews>
    <sheetView showGridLines="0" tabSelected="1" topLeftCell="A4" workbookViewId="0">
      <selection activeCell="G8" sqref="G8:J8"/>
    </sheetView>
  </sheetViews>
  <sheetFormatPr defaultRowHeight="18.75" x14ac:dyDescent="0.4"/>
  <cols>
    <col min="3" max="3" width="30.5" customWidth="1"/>
  </cols>
  <sheetData>
    <row r="1" spans="2:15" x14ac:dyDescent="0.4">
      <c r="C1" s="1"/>
    </row>
    <row r="7" spans="2:15" ht="19.5" thickBot="1" x14ac:dyDescent="0.45">
      <c r="C7" s="42"/>
    </row>
    <row r="8" spans="2:15" ht="51.75" customHeight="1" thickTop="1" thickBot="1" x14ac:dyDescent="0.45">
      <c r="B8" s="43"/>
      <c r="C8" s="44">
        <v>44927</v>
      </c>
      <c r="G8" s="47" t="s">
        <v>10</v>
      </c>
      <c r="H8" s="48"/>
      <c r="I8" s="48"/>
      <c r="J8" s="48"/>
    </row>
    <row r="9" spans="2:15" ht="19.5" thickTop="1" x14ac:dyDescent="0.4"/>
    <row r="11" spans="2:15" ht="19.5" thickBot="1" x14ac:dyDescent="0.45"/>
    <row r="12" spans="2:15" ht="20.25" thickTop="1" thickBot="1" x14ac:dyDescent="0.45">
      <c r="C12" s="49" t="s">
        <v>13</v>
      </c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1"/>
    </row>
    <row r="13" spans="2:15" ht="20.25" thickTop="1" thickBot="1" x14ac:dyDescent="0.45"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</row>
    <row r="14" spans="2:15" ht="25.5" customHeight="1" thickTop="1" thickBot="1" x14ac:dyDescent="0.45">
      <c r="C14" s="52" t="s">
        <v>11</v>
      </c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4"/>
    </row>
    <row r="15" spans="2:15" ht="19.5" thickTop="1" x14ac:dyDescent="0.4"/>
    <row r="16" spans="2:15" x14ac:dyDescent="0.4">
      <c r="N16" t="s">
        <v>12</v>
      </c>
    </row>
  </sheetData>
  <mergeCells count="3">
    <mergeCell ref="G8:J8"/>
    <mergeCell ref="C12:O12"/>
    <mergeCell ref="C14:O14"/>
  </mergeCells>
  <phoneticPr fontId="2"/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25F79-1365-479B-B355-EE3D241718A6}">
  <sheetPr>
    <pageSetUpPr fitToPage="1"/>
  </sheetPr>
  <dimension ref="A1:AB37"/>
  <sheetViews>
    <sheetView showZeros="0" topLeftCell="A2" workbookViewId="0"/>
  </sheetViews>
  <sheetFormatPr defaultRowHeight="18.75" x14ac:dyDescent="0.4"/>
  <cols>
    <col min="1" max="1" width="3.75" customWidth="1"/>
    <col min="2" max="2" width="0.875" customWidth="1"/>
    <col min="3" max="3" width="1.125" customWidth="1"/>
    <col min="4" max="4" width="13.5" customWidth="1"/>
    <col min="5" max="7" width="5" customWidth="1"/>
    <col min="8" max="16" width="7" customWidth="1"/>
  </cols>
  <sheetData>
    <row r="1" spans="1:17" x14ac:dyDescent="0.4">
      <c r="A1" s="39">
        <f>DATE(YEAR(年度!C8),MONTH(年度!C8)+8,DAY(年度!C8))</f>
        <v>45170</v>
      </c>
      <c r="B1" s="12"/>
      <c r="D1" s="3"/>
      <c r="E1" s="3"/>
      <c r="F1" s="3"/>
    </row>
    <row r="2" spans="1:17" ht="29.25" customHeight="1" thickBot="1" x14ac:dyDescent="0.45">
      <c r="D2" s="20" t="str">
        <f>YEAR(A1)&amp;"年"</f>
        <v>2023年</v>
      </c>
      <c r="E2" s="18" t="str">
        <f>MONTH(A1)&amp;"月"</f>
        <v>9月</v>
      </c>
      <c r="F2" s="19"/>
      <c r="G2" s="3"/>
    </row>
    <row r="3" spans="1:17" ht="19.5" thickBot="1" x14ac:dyDescent="0.45">
      <c r="D3" s="41"/>
      <c r="E3" s="55" t="s">
        <v>3</v>
      </c>
      <c r="F3" s="55"/>
      <c r="G3" s="56"/>
      <c r="H3" s="57" t="s">
        <v>4</v>
      </c>
      <c r="I3" s="55"/>
      <c r="J3" s="56"/>
      <c r="K3" s="57" t="s">
        <v>5</v>
      </c>
      <c r="L3" s="55"/>
      <c r="M3" s="56"/>
      <c r="N3" s="57" t="s">
        <v>6</v>
      </c>
      <c r="O3" s="55"/>
      <c r="P3" s="56"/>
      <c r="Q3" s="58" t="s">
        <v>7</v>
      </c>
    </row>
    <row r="4" spans="1:17" s="1" customFormat="1" thickBot="1" x14ac:dyDescent="0.45">
      <c r="D4" s="17" t="s">
        <v>9</v>
      </c>
      <c r="E4" s="4" t="s">
        <v>0</v>
      </c>
      <c r="F4" s="5" t="s">
        <v>1</v>
      </c>
      <c r="G4" s="6" t="s">
        <v>2</v>
      </c>
      <c r="H4" s="7" t="s">
        <v>0</v>
      </c>
      <c r="I4" s="8" t="s">
        <v>1</v>
      </c>
      <c r="J4" s="9" t="s">
        <v>2</v>
      </c>
      <c r="K4" s="10" t="s">
        <v>0</v>
      </c>
      <c r="L4" s="8" t="s">
        <v>1</v>
      </c>
      <c r="M4" s="9" t="s">
        <v>2</v>
      </c>
      <c r="N4" s="10" t="s">
        <v>0</v>
      </c>
      <c r="O4" s="8" t="s">
        <v>1</v>
      </c>
      <c r="P4" s="9" t="s">
        <v>2</v>
      </c>
      <c r="Q4" s="59"/>
    </row>
    <row r="5" spans="1:17" ht="19.5" x14ac:dyDescent="0.4">
      <c r="D5" s="21">
        <f>$A$1</f>
        <v>45170</v>
      </c>
      <c r="E5" s="33">
        <f t="shared" ref="E5:G20" si="0">IF(COUNTA(H5+K5+N5)=0,"",(H5+K5+N5)/IF(COUNTA(H5,K5,N5)=0,1,COUNTA(H5,K5,N5)))</f>
        <v>0</v>
      </c>
      <c r="F5" s="34">
        <f t="shared" si="0"/>
        <v>0</v>
      </c>
      <c r="G5" s="35">
        <f t="shared" si="0"/>
        <v>0</v>
      </c>
      <c r="H5" s="23"/>
      <c r="I5" s="24"/>
      <c r="J5" s="25"/>
      <c r="K5" s="26"/>
      <c r="L5" s="24"/>
      <c r="M5" s="25"/>
      <c r="N5" s="23"/>
      <c r="O5" s="24"/>
      <c r="P5" s="27"/>
      <c r="Q5" s="13"/>
    </row>
    <row r="6" spans="1:17" ht="19.5" x14ac:dyDescent="0.4">
      <c r="D6" s="21">
        <f>$A$1+1</f>
        <v>45171</v>
      </c>
      <c r="E6" s="33">
        <f t="shared" si="0"/>
        <v>0</v>
      </c>
      <c r="F6" s="34">
        <f t="shared" si="0"/>
        <v>0</v>
      </c>
      <c r="G6" s="35">
        <f t="shared" si="0"/>
        <v>0</v>
      </c>
      <c r="H6" s="23"/>
      <c r="I6" s="24"/>
      <c r="J6" s="25"/>
      <c r="K6" s="26"/>
      <c r="L6" s="24"/>
      <c r="M6" s="25"/>
      <c r="N6" s="23"/>
      <c r="O6" s="24"/>
      <c r="P6" s="27"/>
      <c r="Q6" s="14"/>
    </row>
    <row r="7" spans="1:17" ht="19.5" x14ac:dyDescent="0.4">
      <c r="D7" s="21">
        <f>$A$1+2</f>
        <v>45172</v>
      </c>
      <c r="E7" s="33">
        <f t="shared" si="0"/>
        <v>0</v>
      </c>
      <c r="F7" s="34">
        <f t="shared" si="0"/>
        <v>0</v>
      </c>
      <c r="G7" s="35">
        <f t="shared" si="0"/>
        <v>0</v>
      </c>
      <c r="H7" s="23"/>
      <c r="I7" s="24"/>
      <c r="J7" s="25"/>
      <c r="K7" s="26"/>
      <c r="L7" s="24"/>
      <c r="M7" s="25"/>
      <c r="N7" s="23"/>
      <c r="O7" s="24"/>
      <c r="P7" s="27"/>
      <c r="Q7" s="14"/>
    </row>
    <row r="8" spans="1:17" ht="19.5" x14ac:dyDescent="0.4">
      <c r="D8" s="21">
        <f>$A$1+3</f>
        <v>45173</v>
      </c>
      <c r="E8" s="33">
        <f t="shared" si="0"/>
        <v>0</v>
      </c>
      <c r="F8" s="34">
        <f t="shared" si="0"/>
        <v>0</v>
      </c>
      <c r="G8" s="35">
        <f t="shared" si="0"/>
        <v>0</v>
      </c>
      <c r="H8" s="23"/>
      <c r="I8" s="24"/>
      <c r="J8" s="25"/>
      <c r="K8" s="26"/>
      <c r="L8" s="24"/>
      <c r="M8" s="25"/>
      <c r="N8" s="23"/>
      <c r="O8" s="24"/>
      <c r="P8" s="27"/>
      <c r="Q8" s="14"/>
    </row>
    <row r="9" spans="1:17" ht="19.5" x14ac:dyDescent="0.4">
      <c r="D9" s="21">
        <f>$A$1+4</f>
        <v>45174</v>
      </c>
      <c r="E9" s="33">
        <f t="shared" si="0"/>
        <v>0</v>
      </c>
      <c r="F9" s="34">
        <f t="shared" si="0"/>
        <v>0</v>
      </c>
      <c r="G9" s="35">
        <f t="shared" si="0"/>
        <v>0</v>
      </c>
      <c r="H9" s="23"/>
      <c r="I9" s="24"/>
      <c r="J9" s="25"/>
      <c r="K9" s="26"/>
      <c r="L9" s="24"/>
      <c r="M9" s="25"/>
      <c r="N9" s="23"/>
      <c r="O9" s="24"/>
      <c r="P9" s="27"/>
      <c r="Q9" s="14"/>
    </row>
    <row r="10" spans="1:17" ht="19.5" x14ac:dyDescent="0.4">
      <c r="D10" s="21">
        <f>$A$1+5</f>
        <v>45175</v>
      </c>
      <c r="E10" s="33">
        <f t="shared" si="0"/>
        <v>0</v>
      </c>
      <c r="F10" s="34">
        <f t="shared" si="0"/>
        <v>0</v>
      </c>
      <c r="G10" s="35">
        <f t="shared" si="0"/>
        <v>0</v>
      </c>
      <c r="H10" s="23"/>
      <c r="I10" s="24"/>
      <c r="J10" s="25"/>
      <c r="K10" s="26"/>
      <c r="L10" s="24"/>
      <c r="M10" s="25"/>
      <c r="N10" s="23"/>
      <c r="O10" s="24"/>
      <c r="P10" s="27"/>
      <c r="Q10" s="14"/>
    </row>
    <row r="11" spans="1:17" ht="19.5" x14ac:dyDescent="0.4">
      <c r="D11" s="21">
        <f>$A$1+6</f>
        <v>45176</v>
      </c>
      <c r="E11" s="33">
        <f t="shared" si="0"/>
        <v>0</v>
      </c>
      <c r="F11" s="34">
        <f t="shared" si="0"/>
        <v>0</v>
      </c>
      <c r="G11" s="35">
        <f t="shared" si="0"/>
        <v>0</v>
      </c>
      <c r="H11" s="23"/>
      <c r="I11" s="24"/>
      <c r="J11" s="25"/>
      <c r="K11" s="26"/>
      <c r="L11" s="24"/>
      <c r="M11" s="25"/>
      <c r="N11" s="23"/>
      <c r="O11" s="24"/>
      <c r="P11" s="27"/>
      <c r="Q11" s="14"/>
    </row>
    <row r="12" spans="1:17" ht="19.5" x14ac:dyDescent="0.4">
      <c r="D12" s="21">
        <f>$A$1+7</f>
        <v>45177</v>
      </c>
      <c r="E12" s="33">
        <f t="shared" si="0"/>
        <v>0</v>
      </c>
      <c r="F12" s="34">
        <f t="shared" si="0"/>
        <v>0</v>
      </c>
      <c r="G12" s="35">
        <f t="shared" si="0"/>
        <v>0</v>
      </c>
      <c r="H12" s="23"/>
      <c r="I12" s="24"/>
      <c r="J12" s="25"/>
      <c r="K12" s="26"/>
      <c r="L12" s="24"/>
      <c r="M12" s="25"/>
      <c r="N12" s="23"/>
      <c r="O12" s="24"/>
      <c r="P12" s="27"/>
      <c r="Q12" s="14"/>
    </row>
    <row r="13" spans="1:17" ht="19.5" x14ac:dyDescent="0.4">
      <c r="D13" s="21">
        <f>$A$1+8</f>
        <v>45178</v>
      </c>
      <c r="E13" s="33">
        <f t="shared" si="0"/>
        <v>0</v>
      </c>
      <c r="F13" s="34">
        <f t="shared" si="0"/>
        <v>0</v>
      </c>
      <c r="G13" s="35">
        <f t="shared" si="0"/>
        <v>0</v>
      </c>
      <c r="H13" s="23"/>
      <c r="I13" s="24"/>
      <c r="J13" s="25"/>
      <c r="K13" s="26"/>
      <c r="L13" s="24"/>
      <c r="M13" s="25"/>
      <c r="N13" s="23"/>
      <c r="O13" s="24"/>
      <c r="P13" s="27"/>
      <c r="Q13" s="14"/>
    </row>
    <row r="14" spans="1:17" ht="19.5" x14ac:dyDescent="0.4">
      <c r="D14" s="21">
        <f>$A$1+9</f>
        <v>45179</v>
      </c>
      <c r="E14" s="33">
        <f t="shared" si="0"/>
        <v>0</v>
      </c>
      <c r="F14" s="34">
        <f t="shared" si="0"/>
        <v>0</v>
      </c>
      <c r="G14" s="35">
        <f t="shared" si="0"/>
        <v>0</v>
      </c>
      <c r="H14" s="23"/>
      <c r="I14" s="24"/>
      <c r="J14" s="25"/>
      <c r="K14" s="26"/>
      <c r="L14" s="24"/>
      <c r="M14" s="25"/>
      <c r="N14" s="23"/>
      <c r="O14" s="24"/>
      <c r="P14" s="27"/>
      <c r="Q14" s="14"/>
    </row>
    <row r="15" spans="1:17" ht="19.5" x14ac:dyDescent="0.4">
      <c r="D15" s="21">
        <f>$A$1+10</f>
        <v>45180</v>
      </c>
      <c r="E15" s="33">
        <f t="shared" si="0"/>
        <v>0</v>
      </c>
      <c r="F15" s="34">
        <f t="shared" si="0"/>
        <v>0</v>
      </c>
      <c r="G15" s="35">
        <f t="shared" si="0"/>
        <v>0</v>
      </c>
      <c r="H15" s="23"/>
      <c r="I15" s="24"/>
      <c r="J15" s="25"/>
      <c r="K15" s="26"/>
      <c r="L15" s="24"/>
      <c r="M15" s="25"/>
      <c r="N15" s="23"/>
      <c r="O15" s="24"/>
      <c r="P15" s="27"/>
      <c r="Q15" s="14"/>
    </row>
    <row r="16" spans="1:17" ht="19.5" x14ac:dyDescent="0.4">
      <c r="D16" s="21">
        <f>$A$1+11</f>
        <v>45181</v>
      </c>
      <c r="E16" s="33">
        <f t="shared" si="0"/>
        <v>0</v>
      </c>
      <c r="F16" s="34">
        <f t="shared" si="0"/>
        <v>0</v>
      </c>
      <c r="G16" s="35">
        <f t="shared" si="0"/>
        <v>0</v>
      </c>
      <c r="H16" s="23"/>
      <c r="I16" s="24"/>
      <c r="J16" s="25"/>
      <c r="K16" s="26"/>
      <c r="L16" s="24"/>
      <c r="M16" s="25"/>
      <c r="N16" s="23"/>
      <c r="O16" s="24"/>
      <c r="P16" s="27"/>
      <c r="Q16" s="14"/>
    </row>
    <row r="17" spans="4:28" ht="19.5" x14ac:dyDescent="0.4">
      <c r="D17" s="21">
        <f>$A$1+12</f>
        <v>45182</v>
      </c>
      <c r="E17" s="33">
        <f t="shared" si="0"/>
        <v>0</v>
      </c>
      <c r="F17" s="34">
        <f t="shared" si="0"/>
        <v>0</v>
      </c>
      <c r="G17" s="35">
        <f t="shared" si="0"/>
        <v>0</v>
      </c>
      <c r="H17" s="23"/>
      <c r="I17" s="24"/>
      <c r="J17" s="25"/>
      <c r="K17" s="26"/>
      <c r="L17" s="24"/>
      <c r="M17" s="25"/>
      <c r="N17" s="23"/>
      <c r="O17" s="24"/>
      <c r="P17" s="27"/>
      <c r="Q17" s="14"/>
      <c r="R17" t="s">
        <v>8</v>
      </c>
    </row>
    <row r="18" spans="4:28" ht="19.5" x14ac:dyDescent="0.4">
      <c r="D18" s="21">
        <f>$A$1+13</f>
        <v>45183</v>
      </c>
      <c r="E18" s="33">
        <f t="shared" si="0"/>
        <v>0</v>
      </c>
      <c r="F18" s="34">
        <f t="shared" si="0"/>
        <v>0</v>
      </c>
      <c r="G18" s="35">
        <f t="shared" si="0"/>
        <v>0</v>
      </c>
      <c r="H18" s="23"/>
      <c r="I18" s="24"/>
      <c r="J18" s="25"/>
      <c r="K18" s="26"/>
      <c r="L18" s="24"/>
      <c r="M18" s="25"/>
      <c r="N18" s="23"/>
      <c r="O18" s="24"/>
      <c r="P18" s="27"/>
      <c r="Q18" s="14"/>
      <c r="AB18" s="11"/>
    </row>
    <row r="19" spans="4:28" ht="19.5" x14ac:dyDescent="0.4">
      <c r="D19" s="21">
        <f>$A$1+14</f>
        <v>45184</v>
      </c>
      <c r="E19" s="33">
        <f t="shared" si="0"/>
        <v>0</v>
      </c>
      <c r="F19" s="34">
        <f t="shared" si="0"/>
        <v>0</v>
      </c>
      <c r="G19" s="35">
        <f t="shared" si="0"/>
        <v>0</v>
      </c>
      <c r="H19" s="23"/>
      <c r="I19" s="24"/>
      <c r="J19" s="25"/>
      <c r="K19" s="26"/>
      <c r="L19" s="24"/>
      <c r="M19" s="25"/>
      <c r="N19" s="23"/>
      <c r="O19" s="24"/>
      <c r="P19" s="27"/>
      <c r="Q19" s="14"/>
    </row>
    <row r="20" spans="4:28" ht="19.5" x14ac:dyDescent="0.4">
      <c r="D20" s="21">
        <f>$A$1+15</f>
        <v>45185</v>
      </c>
      <c r="E20" s="33">
        <f t="shared" si="0"/>
        <v>0</v>
      </c>
      <c r="F20" s="34">
        <f t="shared" si="0"/>
        <v>0</v>
      </c>
      <c r="G20" s="35">
        <f t="shared" si="0"/>
        <v>0</v>
      </c>
      <c r="H20" s="23"/>
      <c r="I20" s="24"/>
      <c r="J20" s="25"/>
      <c r="K20" s="26"/>
      <c r="L20" s="24"/>
      <c r="M20" s="25"/>
      <c r="N20" s="23"/>
      <c r="O20" s="24"/>
      <c r="P20" s="27"/>
      <c r="Q20" s="14"/>
    </row>
    <row r="21" spans="4:28" ht="19.5" x14ac:dyDescent="0.4">
      <c r="D21" s="21">
        <f>$A$1+16</f>
        <v>45186</v>
      </c>
      <c r="E21" s="33">
        <f t="shared" ref="E21:G34" si="1">IF(COUNTA(H21+K21+N21)=0,"",(H21+K21+N21)/IF(COUNTA(H21,K21,N21)=0,1,COUNTA(H21,K21,N21)))</f>
        <v>0</v>
      </c>
      <c r="F21" s="34">
        <f t="shared" si="1"/>
        <v>0</v>
      </c>
      <c r="G21" s="35">
        <f t="shared" si="1"/>
        <v>0</v>
      </c>
      <c r="H21" s="23"/>
      <c r="I21" s="24"/>
      <c r="J21" s="25"/>
      <c r="K21" s="26"/>
      <c r="L21" s="24"/>
      <c r="M21" s="25"/>
      <c r="N21" s="23"/>
      <c r="O21" s="24"/>
      <c r="P21" s="27"/>
      <c r="Q21" s="14"/>
      <c r="R21" t="s">
        <v>8</v>
      </c>
    </row>
    <row r="22" spans="4:28" ht="19.5" x14ac:dyDescent="0.4">
      <c r="D22" s="21">
        <f>$A$1+17</f>
        <v>45187</v>
      </c>
      <c r="E22" s="33">
        <f t="shared" si="1"/>
        <v>0</v>
      </c>
      <c r="F22" s="34">
        <f t="shared" si="1"/>
        <v>0</v>
      </c>
      <c r="G22" s="35">
        <f t="shared" si="1"/>
        <v>0</v>
      </c>
      <c r="H22" s="23"/>
      <c r="I22" s="24"/>
      <c r="J22" s="25"/>
      <c r="K22" s="26"/>
      <c r="L22" s="24"/>
      <c r="M22" s="25"/>
      <c r="N22" s="23"/>
      <c r="O22" s="24"/>
      <c r="P22" s="27"/>
      <c r="Q22" s="14"/>
      <c r="R22" t="s">
        <v>8</v>
      </c>
    </row>
    <row r="23" spans="4:28" ht="19.5" x14ac:dyDescent="0.4">
      <c r="D23" s="21">
        <f>$A$1+18</f>
        <v>45188</v>
      </c>
      <c r="E23" s="33">
        <f t="shared" si="1"/>
        <v>0</v>
      </c>
      <c r="F23" s="34">
        <f t="shared" si="1"/>
        <v>0</v>
      </c>
      <c r="G23" s="35">
        <f t="shared" si="1"/>
        <v>0</v>
      </c>
      <c r="H23" s="23"/>
      <c r="I23" s="24"/>
      <c r="J23" s="25"/>
      <c r="K23" s="26"/>
      <c r="L23" s="24"/>
      <c r="M23" s="25"/>
      <c r="N23" s="23"/>
      <c r="O23" s="24"/>
      <c r="P23" s="27"/>
      <c r="Q23" s="14"/>
    </row>
    <row r="24" spans="4:28" ht="19.5" x14ac:dyDescent="0.4">
      <c r="D24" s="21">
        <f>$A$1+19</f>
        <v>45189</v>
      </c>
      <c r="E24" s="33">
        <f t="shared" si="1"/>
        <v>0</v>
      </c>
      <c r="F24" s="34">
        <f t="shared" si="1"/>
        <v>0</v>
      </c>
      <c r="G24" s="35">
        <f t="shared" si="1"/>
        <v>0</v>
      </c>
      <c r="H24" s="23"/>
      <c r="I24" s="24"/>
      <c r="J24" s="25"/>
      <c r="K24" s="26"/>
      <c r="L24" s="24"/>
      <c r="M24" s="25"/>
      <c r="N24" s="23"/>
      <c r="O24" s="24"/>
      <c r="P24" s="27"/>
      <c r="Q24" s="14"/>
    </row>
    <row r="25" spans="4:28" ht="19.5" x14ac:dyDescent="0.4">
      <c r="D25" s="21">
        <f>$A$1+20</f>
        <v>45190</v>
      </c>
      <c r="E25" s="33">
        <f t="shared" si="1"/>
        <v>0</v>
      </c>
      <c r="F25" s="34">
        <f t="shared" si="1"/>
        <v>0</v>
      </c>
      <c r="G25" s="35">
        <f t="shared" si="1"/>
        <v>0</v>
      </c>
      <c r="H25" s="23"/>
      <c r="I25" s="24"/>
      <c r="J25" s="25"/>
      <c r="K25" s="26"/>
      <c r="L25" s="24"/>
      <c r="M25" s="25"/>
      <c r="N25" s="23"/>
      <c r="O25" s="24"/>
      <c r="P25" s="27"/>
      <c r="Q25" s="14"/>
    </row>
    <row r="26" spans="4:28" ht="19.5" x14ac:dyDescent="0.4">
      <c r="D26" s="21">
        <f>$A$1+21</f>
        <v>45191</v>
      </c>
      <c r="E26" s="33">
        <f t="shared" si="1"/>
        <v>0</v>
      </c>
      <c r="F26" s="34">
        <f t="shared" si="1"/>
        <v>0</v>
      </c>
      <c r="G26" s="35">
        <f t="shared" si="1"/>
        <v>0</v>
      </c>
      <c r="H26" s="23"/>
      <c r="I26" s="24"/>
      <c r="J26" s="25"/>
      <c r="K26" s="26"/>
      <c r="L26" s="24"/>
      <c r="M26" s="25"/>
      <c r="N26" s="23"/>
      <c r="O26" s="24"/>
      <c r="P26" s="27"/>
      <c r="Q26" s="14"/>
    </row>
    <row r="27" spans="4:28" ht="19.5" x14ac:dyDescent="0.4">
      <c r="D27" s="21">
        <f>$A$1+22</f>
        <v>45192</v>
      </c>
      <c r="E27" s="33">
        <f t="shared" si="1"/>
        <v>0</v>
      </c>
      <c r="F27" s="34">
        <f t="shared" si="1"/>
        <v>0</v>
      </c>
      <c r="G27" s="35">
        <f t="shared" si="1"/>
        <v>0</v>
      </c>
      <c r="H27" s="23"/>
      <c r="I27" s="24"/>
      <c r="J27" s="25"/>
      <c r="K27" s="26"/>
      <c r="L27" s="24"/>
      <c r="M27" s="25"/>
      <c r="N27" s="23"/>
      <c r="O27" s="24"/>
      <c r="P27" s="27"/>
      <c r="Q27" s="14"/>
    </row>
    <row r="28" spans="4:28" ht="19.5" x14ac:dyDescent="0.4">
      <c r="D28" s="21">
        <f>$A$1+23</f>
        <v>45193</v>
      </c>
      <c r="E28" s="33">
        <f t="shared" si="1"/>
        <v>0</v>
      </c>
      <c r="F28" s="34">
        <f t="shared" si="1"/>
        <v>0</v>
      </c>
      <c r="G28" s="35">
        <f t="shared" si="1"/>
        <v>0</v>
      </c>
      <c r="H28" s="23"/>
      <c r="I28" s="24"/>
      <c r="J28" s="25"/>
      <c r="K28" s="26"/>
      <c r="L28" s="24"/>
      <c r="M28" s="25"/>
      <c r="N28" s="23"/>
      <c r="O28" s="24"/>
      <c r="P28" s="27"/>
      <c r="Q28" s="14"/>
    </row>
    <row r="29" spans="4:28" ht="19.5" x14ac:dyDescent="0.4">
      <c r="D29" s="21">
        <f>$A$1+24</f>
        <v>45194</v>
      </c>
      <c r="E29" s="33">
        <f t="shared" si="1"/>
        <v>0</v>
      </c>
      <c r="F29" s="34">
        <f t="shared" si="1"/>
        <v>0</v>
      </c>
      <c r="G29" s="35">
        <f t="shared" si="1"/>
        <v>0</v>
      </c>
      <c r="H29" s="23"/>
      <c r="I29" s="24"/>
      <c r="J29" s="25"/>
      <c r="K29" s="26"/>
      <c r="L29" s="24"/>
      <c r="M29" s="25"/>
      <c r="N29" s="23"/>
      <c r="O29" s="24"/>
      <c r="P29" s="27"/>
      <c r="Q29" s="14"/>
    </row>
    <row r="30" spans="4:28" ht="19.5" x14ac:dyDescent="0.4">
      <c r="D30" s="21">
        <f>$A$1+25</f>
        <v>45195</v>
      </c>
      <c r="E30" s="33">
        <f t="shared" si="1"/>
        <v>0</v>
      </c>
      <c r="F30" s="34">
        <f t="shared" si="1"/>
        <v>0</v>
      </c>
      <c r="G30" s="35">
        <f t="shared" si="1"/>
        <v>0</v>
      </c>
      <c r="H30" s="23"/>
      <c r="I30" s="24"/>
      <c r="J30" s="25"/>
      <c r="K30" s="26"/>
      <c r="L30" s="24"/>
      <c r="M30" s="25"/>
      <c r="N30" s="23"/>
      <c r="O30" s="24"/>
      <c r="P30" s="27"/>
      <c r="Q30" s="14"/>
    </row>
    <row r="31" spans="4:28" ht="19.5" x14ac:dyDescent="0.4">
      <c r="D31" s="21">
        <f>$A$1+26</f>
        <v>45196</v>
      </c>
      <c r="E31" s="33">
        <f t="shared" si="1"/>
        <v>0</v>
      </c>
      <c r="F31" s="34">
        <f t="shared" si="1"/>
        <v>0</v>
      </c>
      <c r="G31" s="35">
        <f t="shared" si="1"/>
        <v>0</v>
      </c>
      <c r="H31" s="23"/>
      <c r="I31" s="24"/>
      <c r="J31" s="25"/>
      <c r="K31" s="26"/>
      <c r="L31" s="24"/>
      <c r="M31" s="25"/>
      <c r="N31" s="23"/>
      <c r="O31" s="24"/>
      <c r="P31" s="27"/>
      <c r="Q31" s="14"/>
    </row>
    <row r="32" spans="4:28" ht="19.5" x14ac:dyDescent="0.4">
      <c r="D32" s="21">
        <f>$A$1+27</f>
        <v>45197</v>
      </c>
      <c r="E32" s="33">
        <f t="shared" si="1"/>
        <v>0</v>
      </c>
      <c r="F32" s="34">
        <f t="shared" si="1"/>
        <v>0</v>
      </c>
      <c r="G32" s="35">
        <f t="shared" si="1"/>
        <v>0</v>
      </c>
      <c r="H32" s="23"/>
      <c r="I32" s="24"/>
      <c r="J32" s="25"/>
      <c r="K32" s="26"/>
      <c r="L32" s="24"/>
      <c r="M32" s="25"/>
      <c r="N32" s="23"/>
      <c r="O32" s="24"/>
      <c r="P32" s="27"/>
      <c r="Q32" s="14"/>
    </row>
    <row r="33" spans="3:17" ht="19.5" x14ac:dyDescent="0.4">
      <c r="D33" s="21">
        <f>$A$1+28</f>
        <v>45198</v>
      </c>
      <c r="E33" s="33">
        <f t="shared" si="1"/>
        <v>0</v>
      </c>
      <c r="F33" s="34">
        <f t="shared" si="1"/>
        <v>0</v>
      </c>
      <c r="G33" s="35">
        <f t="shared" si="1"/>
        <v>0</v>
      </c>
      <c r="H33" s="23"/>
      <c r="I33" s="24"/>
      <c r="J33" s="25"/>
      <c r="K33" s="26"/>
      <c r="L33" s="24"/>
      <c r="M33" s="25"/>
      <c r="N33" s="23"/>
      <c r="O33" s="24"/>
      <c r="P33" s="27"/>
      <c r="Q33" s="14"/>
    </row>
    <row r="34" spans="3:17" ht="19.5" x14ac:dyDescent="0.4">
      <c r="D34" s="21">
        <f>$A$1+29</f>
        <v>45199</v>
      </c>
      <c r="E34" s="33">
        <f t="shared" si="1"/>
        <v>0</v>
      </c>
      <c r="F34" s="34">
        <f t="shared" si="1"/>
        <v>0</v>
      </c>
      <c r="G34" s="35">
        <f t="shared" si="1"/>
        <v>0</v>
      </c>
      <c r="H34" s="23"/>
      <c r="I34" s="24"/>
      <c r="J34" s="25"/>
      <c r="K34" s="26"/>
      <c r="L34" s="24"/>
      <c r="M34" s="25"/>
      <c r="N34" s="23"/>
      <c r="O34" s="24"/>
      <c r="P34" s="27"/>
      <c r="Q34" s="14"/>
    </row>
    <row r="35" spans="3:17" ht="19.5" x14ac:dyDescent="0.4">
      <c r="D35" s="22"/>
      <c r="E35" s="33"/>
      <c r="F35" s="34"/>
      <c r="G35" s="35"/>
      <c r="H35" s="23"/>
      <c r="I35" s="24"/>
      <c r="J35" s="25"/>
      <c r="K35" s="26"/>
      <c r="L35" s="24"/>
      <c r="M35" s="25"/>
      <c r="N35" s="23"/>
      <c r="O35" s="24"/>
      <c r="P35" s="27"/>
      <c r="Q35" s="14"/>
    </row>
    <row r="36" spans="3:17" ht="20.25" thickBot="1" x14ac:dyDescent="0.45">
      <c r="D36" s="21"/>
      <c r="E36" s="36"/>
      <c r="F36" s="37"/>
      <c r="G36" s="38"/>
      <c r="H36" s="28"/>
      <c r="I36" s="29"/>
      <c r="J36" s="30"/>
      <c r="K36" s="31"/>
      <c r="L36" s="29"/>
      <c r="M36" s="30"/>
      <c r="N36" s="28"/>
      <c r="O36" s="29"/>
      <c r="P36" s="32"/>
      <c r="Q36" s="15"/>
    </row>
    <row r="37" spans="3:17" x14ac:dyDescent="0.4">
      <c r="C37" s="3"/>
      <c r="D37" s="2"/>
    </row>
  </sheetData>
  <mergeCells count="5">
    <mergeCell ref="E3:G3"/>
    <mergeCell ref="H3:J3"/>
    <mergeCell ref="K3:M3"/>
    <mergeCell ref="N3:P3"/>
    <mergeCell ref="Q3:Q4"/>
  </mergeCells>
  <phoneticPr fontId="2"/>
  <conditionalFormatting sqref="E36:G36 E5:G8">
    <cfRule type="cellIs" dxfId="82" priority="20" operator="equal">
      <formula>0</formula>
    </cfRule>
    <cfRule type="expression" dxfId="81" priority="21">
      <formula>0</formula>
    </cfRule>
  </conditionalFormatting>
  <conditionalFormatting sqref="D32">
    <cfRule type="expression" dxfId="80" priority="16">
      <formula>"month($D$33)&lt;&gt;month($D$32)"</formula>
    </cfRule>
    <cfRule type="expression" dxfId="79" priority="17">
      <formula>"month($D$34)&lt;&gt;month($D$32)"</formula>
    </cfRule>
    <cfRule type="expression" dxfId="78" priority="19">
      <formula>"month($D$33)&lt;&gt;month($D$32)"</formula>
    </cfRule>
  </conditionalFormatting>
  <conditionalFormatting sqref="D33">
    <cfRule type="expression" dxfId="77" priority="18">
      <formula>"month($D$34)&lt;&gt;month($D$33)"</formula>
    </cfRule>
  </conditionalFormatting>
  <conditionalFormatting sqref="D35">
    <cfRule type="expression" dxfId="76" priority="15">
      <formula>"month($D$36)&lt;&gt;month($D$33)"</formula>
    </cfRule>
  </conditionalFormatting>
  <conditionalFormatting sqref="E32:G35">
    <cfRule type="cellIs" dxfId="75" priority="1" operator="equal">
      <formula>0</formula>
    </cfRule>
    <cfRule type="expression" dxfId="74" priority="2">
      <formula>0</formula>
    </cfRule>
  </conditionalFormatting>
  <conditionalFormatting sqref="E29:G31">
    <cfRule type="cellIs" dxfId="73" priority="3" operator="equal">
      <formula>0</formula>
    </cfRule>
    <cfRule type="expression" dxfId="72" priority="4">
      <formula>0</formula>
    </cfRule>
  </conditionalFormatting>
  <conditionalFormatting sqref="E9:G12">
    <cfRule type="cellIs" dxfId="71" priority="13" operator="equal">
      <formula>0</formula>
    </cfRule>
    <cfRule type="expression" dxfId="70" priority="14">
      <formula>0</formula>
    </cfRule>
  </conditionalFormatting>
  <conditionalFormatting sqref="E13:G16">
    <cfRule type="cellIs" dxfId="69" priority="11" operator="equal">
      <formula>0</formula>
    </cfRule>
    <cfRule type="expression" dxfId="68" priority="12">
      <formula>0</formula>
    </cfRule>
  </conditionalFormatting>
  <conditionalFormatting sqref="E17:G20">
    <cfRule type="cellIs" dxfId="67" priority="9" operator="equal">
      <formula>0</formula>
    </cfRule>
    <cfRule type="expression" dxfId="66" priority="10">
      <formula>0</formula>
    </cfRule>
  </conditionalFormatting>
  <conditionalFormatting sqref="E21:G24">
    <cfRule type="cellIs" dxfId="65" priority="7" operator="equal">
      <formula>0</formula>
    </cfRule>
    <cfRule type="expression" dxfId="64" priority="8">
      <formula>0</formula>
    </cfRule>
  </conditionalFormatting>
  <conditionalFormatting sqref="E25:G28">
    <cfRule type="cellIs" dxfId="63" priority="5" operator="equal">
      <formula>0</formula>
    </cfRule>
    <cfRule type="expression" dxfId="62" priority="6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3" fitToHeight="0" orientation="landscape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91DEC-9422-4DCC-AECF-5494A8A5430B}">
  <sheetPr>
    <pageSetUpPr fitToPage="1"/>
  </sheetPr>
  <dimension ref="A1:AB37"/>
  <sheetViews>
    <sheetView showZeros="0" topLeftCell="A2" workbookViewId="0"/>
  </sheetViews>
  <sheetFormatPr defaultRowHeight="18.75" x14ac:dyDescent="0.4"/>
  <cols>
    <col min="1" max="1" width="3.75" customWidth="1"/>
    <col min="2" max="2" width="0.875" customWidth="1"/>
    <col min="3" max="3" width="1.125" customWidth="1"/>
    <col min="4" max="4" width="13.5" customWidth="1"/>
    <col min="5" max="7" width="5" customWidth="1"/>
    <col min="8" max="16" width="7" customWidth="1"/>
  </cols>
  <sheetData>
    <row r="1" spans="1:17" x14ac:dyDescent="0.4">
      <c r="A1" s="39">
        <f>DATE(YEAR(年度!C8),MONTH(年度!C8)+9,DAY(年度!C8))</f>
        <v>45200</v>
      </c>
      <c r="B1" s="12"/>
      <c r="D1" s="3"/>
      <c r="E1" s="3"/>
      <c r="F1" s="3"/>
    </row>
    <row r="2" spans="1:17" ht="29.25" customHeight="1" thickBot="1" x14ac:dyDescent="0.45">
      <c r="D2" s="20" t="str">
        <f>YEAR(A1)&amp;"年"</f>
        <v>2023年</v>
      </c>
      <c r="E2" s="18" t="str">
        <f>MONTH(A1)&amp;"月"</f>
        <v>10月</v>
      </c>
      <c r="F2" s="19"/>
      <c r="G2" s="3"/>
    </row>
    <row r="3" spans="1:17" ht="19.5" thickBot="1" x14ac:dyDescent="0.45">
      <c r="D3" s="41"/>
      <c r="E3" s="55" t="s">
        <v>3</v>
      </c>
      <c r="F3" s="55"/>
      <c r="G3" s="56"/>
      <c r="H3" s="57" t="s">
        <v>4</v>
      </c>
      <c r="I3" s="55"/>
      <c r="J3" s="56"/>
      <c r="K3" s="57" t="s">
        <v>5</v>
      </c>
      <c r="L3" s="55"/>
      <c r="M3" s="56"/>
      <c r="N3" s="57" t="s">
        <v>6</v>
      </c>
      <c r="O3" s="55"/>
      <c r="P3" s="56"/>
      <c r="Q3" s="58" t="s">
        <v>7</v>
      </c>
    </row>
    <row r="4" spans="1:17" s="1" customFormat="1" thickBot="1" x14ac:dyDescent="0.45">
      <c r="D4" s="17" t="s">
        <v>9</v>
      </c>
      <c r="E4" s="4" t="s">
        <v>0</v>
      </c>
      <c r="F4" s="5" t="s">
        <v>1</v>
      </c>
      <c r="G4" s="6" t="s">
        <v>2</v>
      </c>
      <c r="H4" s="7" t="s">
        <v>0</v>
      </c>
      <c r="I4" s="8" t="s">
        <v>1</v>
      </c>
      <c r="J4" s="9" t="s">
        <v>2</v>
      </c>
      <c r="K4" s="10" t="s">
        <v>0</v>
      </c>
      <c r="L4" s="8" t="s">
        <v>1</v>
      </c>
      <c r="M4" s="9" t="s">
        <v>2</v>
      </c>
      <c r="N4" s="10" t="s">
        <v>0</v>
      </c>
      <c r="O4" s="8" t="s">
        <v>1</v>
      </c>
      <c r="P4" s="9" t="s">
        <v>2</v>
      </c>
      <c r="Q4" s="59"/>
    </row>
    <row r="5" spans="1:17" ht="19.5" x14ac:dyDescent="0.4">
      <c r="D5" s="21">
        <f>$A$1</f>
        <v>45200</v>
      </c>
      <c r="E5" s="33">
        <f t="shared" ref="E5:G20" si="0">IF(COUNTA(H5+K5+N5)=0,"",(H5+K5+N5)/IF(COUNTA(H5,K5,N5)=0,1,COUNTA(H5,K5,N5)))</f>
        <v>0</v>
      </c>
      <c r="F5" s="34">
        <f t="shared" si="0"/>
        <v>0</v>
      </c>
      <c r="G5" s="35">
        <f t="shared" si="0"/>
        <v>0</v>
      </c>
      <c r="H5" s="23"/>
      <c r="I5" s="24"/>
      <c r="J5" s="25"/>
      <c r="K5" s="26"/>
      <c r="L5" s="24"/>
      <c r="M5" s="25"/>
      <c r="N5" s="23"/>
      <c r="O5" s="24"/>
      <c r="P5" s="27"/>
      <c r="Q5" s="13"/>
    </row>
    <row r="6" spans="1:17" ht="19.5" x14ac:dyDescent="0.4">
      <c r="D6" s="21">
        <f>$A$1+1</f>
        <v>45201</v>
      </c>
      <c r="E6" s="33">
        <f t="shared" si="0"/>
        <v>0</v>
      </c>
      <c r="F6" s="34">
        <f t="shared" si="0"/>
        <v>0</v>
      </c>
      <c r="G6" s="35">
        <f t="shared" si="0"/>
        <v>0</v>
      </c>
      <c r="H6" s="23"/>
      <c r="I6" s="24"/>
      <c r="J6" s="25"/>
      <c r="K6" s="26"/>
      <c r="L6" s="24"/>
      <c r="M6" s="25"/>
      <c r="N6" s="23"/>
      <c r="O6" s="24"/>
      <c r="P6" s="27"/>
      <c r="Q6" s="14"/>
    </row>
    <row r="7" spans="1:17" ht="19.5" x14ac:dyDescent="0.4">
      <c r="D7" s="21">
        <f>$A$1+2</f>
        <v>45202</v>
      </c>
      <c r="E7" s="33">
        <f t="shared" si="0"/>
        <v>0</v>
      </c>
      <c r="F7" s="34">
        <f t="shared" si="0"/>
        <v>0</v>
      </c>
      <c r="G7" s="35">
        <f t="shared" si="0"/>
        <v>0</v>
      </c>
      <c r="H7" s="23"/>
      <c r="I7" s="24"/>
      <c r="J7" s="25"/>
      <c r="K7" s="26"/>
      <c r="L7" s="24"/>
      <c r="M7" s="25"/>
      <c r="N7" s="23"/>
      <c r="O7" s="24"/>
      <c r="P7" s="27"/>
      <c r="Q7" s="14"/>
    </row>
    <row r="8" spans="1:17" ht="19.5" x14ac:dyDescent="0.4">
      <c r="D8" s="21">
        <f>$A$1+3</f>
        <v>45203</v>
      </c>
      <c r="E8" s="33">
        <f t="shared" si="0"/>
        <v>0</v>
      </c>
      <c r="F8" s="34">
        <f t="shared" si="0"/>
        <v>0</v>
      </c>
      <c r="G8" s="35">
        <f t="shared" si="0"/>
        <v>0</v>
      </c>
      <c r="H8" s="23"/>
      <c r="I8" s="24"/>
      <c r="J8" s="25"/>
      <c r="K8" s="26"/>
      <c r="L8" s="24"/>
      <c r="M8" s="25"/>
      <c r="N8" s="23"/>
      <c r="O8" s="24"/>
      <c r="P8" s="27"/>
      <c r="Q8" s="14"/>
    </row>
    <row r="9" spans="1:17" ht="19.5" x14ac:dyDescent="0.4">
      <c r="D9" s="21">
        <f>$A$1+4</f>
        <v>45204</v>
      </c>
      <c r="E9" s="33">
        <f t="shared" si="0"/>
        <v>0</v>
      </c>
      <c r="F9" s="34">
        <f t="shared" si="0"/>
        <v>0</v>
      </c>
      <c r="G9" s="35">
        <f t="shared" si="0"/>
        <v>0</v>
      </c>
      <c r="H9" s="23"/>
      <c r="I9" s="24"/>
      <c r="J9" s="25"/>
      <c r="K9" s="26"/>
      <c r="L9" s="24"/>
      <c r="M9" s="25"/>
      <c r="N9" s="23"/>
      <c r="O9" s="24"/>
      <c r="P9" s="27"/>
      <c r="Q9" s="14"/>
    </row>
    <row r="10" spans="1:17" ht="19.5" x14ac:dyDescent="0.4">
      <c r="D10" s="21">
        <f>$A$1+5</f>
        <v>45205</v>
      </c>
      <c r="E10" s="33">
        <f t="shared" si="0"/>
        <v>0</v>
      </c>
      <c r="F10" s="34">
        <f t="shared" si="0"/>
        <v>0</v>
      </c>
      <c r="G10" s="35">
        <f t="shared" si="0"/>
        <v>0</v>
      </c>
      <c r="H10" s="23"/>
      <c r="I10" s="24"/>
      <c r="J10" s="25"/>
      <c r="K10" s="26"/>
      <c r="L10" s="24"/>
      <c r="M10" s="25"/>
      <c r="N10" s="23"/>
      <c r="O10" s="24"/>
      <c r="P10" s="27"/>
      <c r="Q10" s="14"/>
    </row>
    <row r="11" spans="1:17" ht="19.5" x14ac:dyDescent="0.4">
      <c r="D11" s="21">
        <f>$A$1+6</f>
        <v>45206</v>
      </c>
      <c r="E11" s="33">
        <f t="shared" si="0"/>
        <v>0</v>
      </c>
      <c r="F11" s="34">
        <f t="shared" si="0"/>
        <v>0</v>
      </c>
      <c r="G11" s="35">
        <f t="shared" si="0"/>
        <v>0</v>
      </c>
      <c r="H11" s="23"/>
      <c r="I11" s="24"/>
      <c r="J11" s="25"/>
      <c r="K11" s="26"/>
      <c r="L11" s="24"/>
      <c r="M11" s="25"/>
      <c r="N11" s="23"/>
      <c r="O11" s="24"/>
      <c r="P11" s="27"/>
      <c r="Q11" s="14"/>
    </row>
    <row r="12" spans="1:17" ht="19.5" x14ac:dyDescent="0.4">
      <c r="D12" s="21">
        <f>$A$1+7</f>
        <v>45207</v>
      </c>
      <c r="E12" s="33">
        <f t="shared" si="0"/>
        <v>0</v>
      </c>
      <c r="F12" s="34">
        <f t="shared" si="0"/>
        <v>0</v>
      </c>
      <c r="G12" s="35">
        <f t="shared" si="0"/>
        <v>0</v>
      </c>
      <c r="H12" s="23"/>
      <c r="I12" s="24"/>
      <c r="J12" s="25"/>
      <c r="K12" s="26"/>
      <c r="L12" s="24"/>
      <c r="M12" s="25"/>
      <c r="N12" s="23"/>
      <c r="O12" s="24"/>
      <c r="P12" s="27"/>
      <c r="Q12" s="14"/>
    </row>
    <row r="13" spans="1:17" ht="19.5" x14ac:dyDescent="0.4">
      <c r="D13" s="21">
        <f>$A$1+8</f>
        <v>45208</v>
      </c>
      <c r="E13" s="33">
        <f t="shared" si="0"/>
        <v>0</v>
      </c>
      <c r="F13" s="34">
        <f t="shared" si="0"/>
        <v>0</v>
      </c>
      <c r="G13" s="35">
        <f t="shared" si="0"/>
        <v>0</v>
      </c>
      <c r="H13" s="23"/>
      <c r="I13" s="24"/>
      <c r="J13" s="25"/>
      <c r="K13" s="26"/>
      <c r="L13" s="24"/>
      <c r="M13" s="25"/>
      <c r="N13" s="23"/>
      <c r="O13" s="24"/>
      <c r="P13" s="27"/>
      <c r="Q13" s="14"/>
    </row>
    <row r="14" spans="1:17" ht="19.5" x14ac:dyDescent="0.4">
      <c r="D14" s="21">
        <f>$A$1+9</f>
        <v>45209</v>
      </c>
      <c r="E14" s="33">
        <f t="shared" si="0"/>
        <v>0</v>
      </c>
      <c r="F14" s="34">
        <f t="shared" si="0"/>
        <v>0</v>
      </c>
      <c r="G14" s="35">
        <f t="shared" si="0"/>
        <v>0</v>
      </c>
      <c r="H14" s="23"/>
      <c r="I14" s="24"/>
      <c r="J14" s="25"/>
      <c r="K14" s="26"/>
      <c r="L14" s="24"/>
      <c r="M14" s="25"/>
      <c r="N14" s="23"/>
      <c r="O14" s="24"/>
      <c r="P14" s="27"/>
      <c r="Q14" s="14"/>
    </row>
    <row r="15" spans="1:17" ht="19.5" x14ac:dyDescent="0.4">
      <c r="D15" s="21">
        <f>$A$1+10</f>
        <v>45210</v>
      </c>
      <c r="E15" s="33">
        <f t="shared" si="0"/>
        <v>0</v>
      </c>
      <c r="F15" s="34">
        <f t="shared" si="0"/>
        <v>0</v>
      </c>
      <c r="G15" s="35">
        <f t="shared" si="0"/>
        <v>0</v>
      </c>
      <c r="H15" s="23"/>
      <c r="I15" s="24"/>
      <c r="J15" s="25"/>
      <c r="K15" s="26"/>
      <c r="L15" s="24"/>
      <c r="M15" s="25"/>
      <c r="N15" s="23"/>
      <c r="O15" s="24"/>
      <c r="P15" s="27"/>
      <c r="Q15" s="14"/>
    </row>
    <row r="16" spans="1:17" ht="19.5" x14ac:dyDescent="0.4">
      <c r="D16" s="21">
        <f>$A$1+11</f>
        <v>45211</v>
      </c>
      <c r="E16" s="33">
        <f t="shared" si="0"/>
        <v>0</v>
      </c>
      <c r="F16" s="34">
        <f t="shared" si="0"/>
        <v>0</v>
      </c>
      <c r="G16" s="35">
        <f t="shared" si="0"/>
        <v>0</v>
      </c>
      <c r="H16" s="23"/>
      <c r="I16" s="24"/>
      <c r="J16" s="25"/>
      <c r="K16" s="26"/>
      <c r="L16" s="24"/>
      <c r="M16" s="25"/>
      <c r="N16" s="23"/>
      <c r="O16" s="24"/>
      <c r="P16" s="27"/>
      <c r="Q16" s="14"/>
    </row>
    <row r="17" spans="4:28" ht="19.5" x14ac:dyDescent="0.4">
      <c r="D17" s="21">
        <f>$A$1+12</f>
        <v>45212</v>
      </c>
      <c r="E17" s="33">
        <f t="shared" si="0"/>
        <v>0</v>
      </c>
      <c r="F17" s="34">
        <f t="shared" si="0"/>
        <v>0</v>
      </c>
      <c r="G17" s="35">
        <f t="shared" si="0"/>
        <v>0</v>
      </c>
      <c r="H17" s="23"/>
      <c r="I17" s="24"/>
      <c r="J17" s="25"/>
      <c r="K17" s="26"/>
      <c r="L17" s="24"/>
      <c r="M17" s="25"/>
      <c r="N17" s="23"/>
      <c r="O17" s="24"/>
      <c r="P17" s="27"/>
      <c r="Q17" s="14"/>
      <c r="R17" t="s">
        <v>8</v>
      </c>
    </row>
    <row r="18" spans="4:28" ht="19.5" x14ac:dyDescent="0.4">
      <c r="D18" s="21">
        <f>$A$1+13</f>
        <v>45213</v>
      </c>
      <c r="E18" s="33">
        <f t="shared" si="0"/>
        <v>0</v>
      </c>
      <c r="F18" s="34">
        <f t="shared" si="0"/>
        <v>0</v>
      </c>
      <c r="G18" s="35">
        <f t="shared" si="0"/>
        <v>0</v>
      </c>
      <c r="H18" s="23"/>
      <c r="I18" s="24"/>
      <c r="J18" s="25"/>
      <c r="K18" s="26"/>
      <c r="L18" s="24"/>
      <c r="M18" s="25"/>
      <c r="N18" s="23"/>
      <c r="O18" s="24"/>
      <c r="P18" s="27"/>
      <c r="Q18" s="14"/>
      <c r="AB18" s="11"/>
    </row>
    <row r="19" spans="4:28" ht="19.5" x14ac:dyDescent="0.4">
      <c r="D19" s="21">
        <f>$A$1+14</f>
        <v>45214</v>
      </c>
      <c r="E19" s="33">
        <f t="shared" si="0"/>
        <v>0</v>
      </c>
      <c r="F19" s="34">
        <f t="shared" si="0"/>
        <v>0</v>
      </c>
      <c r="G19" s="35">
        <f t="shared" si="0"/>
        <v>0</v>
      </c>
      <c r="H19" s="23"/>
      <c r="I19" s="24"/>
      <c r="J19" s="25"/>
      <c r="K19" s="26"/>
      <c r="L19" s="24"/>
      <c r="M19" s="25"/>
      <c r="N19" s="23"/>
      <c r="O19" s="24"/>
      <c r="P19" s="27"/>
      <c r="Q19" s="14"/>
    </row>
    <row r="20" spans="4:28" ht="19.5" x14ac:dyDescent="0.4">
      <c r="D20" s="21">
        <f>$A$1+15</f>
        <v>45215</v>
      </c>
      <c r="E20" s="33">
        <f t="shared" si="0"/>
        <v>0</v>
      </c>
      <c r="F20" s="34">
        <f t="shared" si="0"/>
        <v>0</v>
      </c>
      <c r="G20" s="35">
        <f t="shared" si="0"/>
        <v>0</v>
      </c>
      <c r="H20" s="23"/>
      <c r="I20" s="24"/>
      <c r="J20" s="25"/>
      <c r="K20" s="26"/>
      <c r="L20" s="24"/>
      <c r="M20" s="25"/>
      <c r="N20" s="23"/>
      <c r="O20" s="24"/>
      <c r="P20" s="27"/>
      <c r="Q20" s="14"/>
    </row>
    <row r="21" spans="4:28" ht="19.5" x14ac:dyDescent="0.4">
      <c r="D21" s="21">
        <f>$A$1+16</f>
        <v>45216</v>
      </c>
      <c r="E21" s="33">
        <f t="shared" ref="E21:G34" si="1">IF(COUNTA(H21+K21+N21)=0,"",(H21+K21+N21)/IF(COUNTA(H21,K21,N21)=0,1,COUNTA(H21,K21,N21)))</f>
        <v>0</v>
      </c>
      <c r="F21" s="34">
        <f t="shared" si="1"/>
        <v>0</v>
      </c>
      <c r="G21" s="35">
        <f t="shared" si="1"/>
        <v>0</v>
      </c>
      <c r="H21" s="23"/>
      <c r="I21" s="24"/>
      <c r="J21" s="25"/>
      <c r="K21" s="26"/>
      <c r="L21" s="24"/>
      <c r="M21" s="25"/>
      <c r="N21" s="23"/>
      <c r="O21" s="24"/>
      <c r="P21" s="27"/>
      <c r="Q21" s="14"/>
      <c r="R21" t="s">
        <v>8</v>
      </c>
    </row>
    <row r="22" spans="4:28" ht="19.5" x14ac:dyDescent="0.4">
      <c r="D22" s="21">
        <f>$A$1+17</f>
        <v>45217</v>
      </c>
      <c r="E22" s="33">
        <f t="shared" si="1"/>
        <v>0</v>
      </c>
      <c r="F22" s="34">
        <f t="shared" si="1"/>
        <v>0</v>
      </c>
      <c r="G22" s="35">
        <f t="shared" si="1"/>
        <v>0</v>
      </c>
      <c r="H22" s="23"/>
      <c r="I22" s="24"/>
      <c r="J22" s="25"/>
      <c r="K22" s="26"/>
      <c r="L22" s="24"/>
      <c r="M22" s="25"/>
      <c r="N22" s="23"/>
      <c r="O22" s="24"/>
      <c r="P22" s="27"/>
      <c r="Q22" s="14"/>
      <c r="R22" t="s">
        <v>8</v>
      </c>
    </row>
    <row r="23" spans="4:28" ht="19.5" x14ac:dyDescent="0.4">
      <c r="D23" s="21">
        <f>$A$1+18</f>
        <v>45218</v>
      </c>
      <c r="E23" s="33">
        <f t="shared" si="1"/>
        <v>0</v>
      </c>
      <c r="F23" s="34">
        <f t="shared" si="1"/>
        <v>0</v>
      </c>
      <c r="G23" s="35">
        <f t="shared" si="1"/>
        <v>0</v>
      </c>
      <c r="H23" s="23"/>
      <c r="I23" s="24"/>
      <c r="J23" s="25"/>
      <c r="K23" s="26"/>
      <c r="L23" s="24"/>
      <c r="M23" s="25"/>
      <c r="N23" s="23"/>
      <c r="O23" s="24"/>
      <c r="P23" s="27"/>
      <c r="Q23" s="14"/>
    </row>
    <row r="24" spans="4:28" ht="19.5" x14ac:dyDescent="0.4">
      <c r="D24" s="21">
        <f>$A$1+19</f>
        <v>45219</v>
      </c>
      <c r="E24" s="33">
        <f t="shared" si="1"/>
        <v>0</v>
      </c>
      <c r="F24" s="34">
        <f t="shared" si="1"/>
        <v>0</v>
      </c>
      <c r="G24" s="35">
        <f t="shared" si="1"/>
        <v>0</v>
      </c>
      <c r="H24" s="23"/>
      <c r="I24" s="24"/>
      <c r="J24" s="25"/>
      <c r="K24" s="26"/>
      <c r="L24" s="24"/>
      <c r="M24" s="25"/>
      <c r="N24" s="23"/>
      <c r="O24" s="24"/>
      <c r="P24" s="27"/>
      <c r="Q24" s="14"/>
    </row>
    <row r="25" spans="4:28" ht="19.5" x14ac:dyDescent="0.4">
      <c r="D25" s="21">
        <f>$A$1+20</f>
        <v>45220</v>
      </c>
      <c r="E25" s="33">
        <f t="shared" si="1"/>
        <v>0</v>
      </c>
      <c r="F25" s="34">
        <f t="shared" si="1"/>
        <v>0</v>
      </c>
      <c r="G25" s="35">
        <f t="shared" si="1"/>
        <v>0</v>
      </c>
      <c r="H25" s="23"/>
      <c r="I25" s="24"/>
      <c r="J25" s="25"/>
      <c r="K25" s="26"/>
      <c r="L25" s="24"/>
      <c r="M25" s="25"/>
      <c r="N25" s="23"/>
      <c r="O25" s="24"/>
      <c r="P25" s="27"/>
      <c r="Q25" s="14"/>
    </row>
    <row r="26" spans="4:28" ht="19.5" x14ac:dyDescent="0.4">
      <c r="D26" s="21">
        <f>$A$1+21</f>
        <v>45221</v>
      </c>
      <c r="E26" s="33">
        <f t="shared" si="1"/>
        <v>0</v>
      </c>
      <c r="F26" s="34">
        <f t="shared" si="1"/>
        <v>0</v>
      </c>
      <c r="G26" s="35">
        <f t="shared" si="1"/>
        <v>0</v>
      </c>
      <c r="H26" s="23"/>
      <c r="I26" s="24"/>
      <c r="J26" s="25"/>
      <c r="K26" s="26"/>
      <c r="L26" s="24"/>
      <c r="M26" s="25"/>
      <c r="N26" s="23"/>
      <c r="O26" s="24"/>
      <c r="P26" s="27"/>
      <c r="Q26" s="14"/>
    </row>
    <row r="27" spans="4:28" ht="19.5" x14ac:dyDescent="0.4">
      <c r="D27" s="21">
        <f>$A$1+22</f>
        <v>45222</v>
      </c>
      <c r="E27" s="33">
        <f t="shared" si="1"/>
        <v>0</v>
      </c>
      <c r="F27" s="34">
        <f t="shared" si="1"/>
        <v>0</v>
      </c>
      <c r="G27" s="35">
        <f t="shared" si="1"/>
        <v>0</v>
      </c>
      <c r="H27" s="23"/>
      <c r="I27" s="24"/>
      <c r="J27" s="25"/>
      <c r="K27" s="26"/>
      <c r="L27" s="24"/>
      <c r="M27" s="25"/>
      <c r="N27" s="23"/>
      <c r="O27" s="24"/>
      <c r="P27" s="27"/>
      <c r="Q27" s="14"/>
    </row>
    <row r="28" spans="4:28" ht="19.5" x14ac:dyDescent="0.4">
      <c r="D28" s="21">
        <f>$A$1+23</f>
        <v>45223</v>
      </c>
      <c r="E28" s="33">
        <f t="shared" si="1"/>
        <v>0</v>
      </c>
      <c r="F28" s="34">
        <f t="shared" si="1"/>
        <v>0</v>
      </c>
      <c r="G28" s="35">
        <f t="shared" si="1"/>
        <v>0</v>
      </c>
      <c r="H28" s="23"/>
      <c r="I28" s="24"/>
      <c r="J28" s="25"/>
      <c r="K28" s="26"/>
      <c r="L28" s="24"/>
      <c r="M28" s="25"/>
      <c r="N28" s="23"/>
      <c r="O28" s="24"/>
      <c r="P28" s="27"/>
      <c r="Q28" s="14"/>
    </row>
    <row r="29" spans="4:28" ht="19.5" x14ac:dyDescent="0.4">
      <c r="D29" s="21">
        <f>$A$1+24</f>
        <v>45224</v>
      </c>
      <c r="E29" s="33">
        <f t="shared" si="1"/>
        <v>0</v>
      </c>
      <c r="F29" s="34">
        <f t="shared" si="1"/>
        <v>0</v>
      </c>
      <c r="G29" s="35">
        <f t="shared" si="1"/>
        <v>0</v>
      </c>
      <c r="H29" s="23"/>
      <c r="I29" s="24"/>
      <c r="J29" s="25"/>
      <c r="K29" s="26"/>
      <c r="L29" s="24"/>
      <c r="M29" s="25"/>
      <c r="N29" s="23"/>
      <c r="O29" s="24"/>
      <c r="P29" s="27"/>
      <c r="Q29" s="14"/>
    </row>
    <row r="30" spans="4:28" ht="19.5" x14ac:dyDescent="0.4">
      <c r="D30" s="21">
        <f>$A$1+25</f>
        <v>45225</v>
      </c>
      <c r="E30" s="33">
        <f t="shared" si="1"/>
        <v>0</v>
      </c>
      <c r="F30" s="34">
        <f t="shared" si="1"/>
        <v>0</v>
      </c>
      <c r="G30" s="35">
        <f t="shared" si="1"/>
        <v>0</v>
      </c>
      <c r="H30" s="23"/>
      <c r="I30" s="24"/>
      <c r="J30" s="25"/>
      <c r="K30" s="26"/>
      <c r="L30" s="24"/>
      <c r="M30" s="25"/>
      <c r="N30" s="23"/>
      <c r="O30" s="24"/>
      <c r="P30" s="27"/>
      <c r="Q30" s="14"/>
    </row>
    <row r="31" spans="4:28" ht="19.5" x14ac:dyDescent="0.4">
      <c r="D31" s="21">
        <f>$A$1+26</f>
        <v>45226</v>
      </c>
      <c r="E31" s="33">
        <f t="shared" si="1"/>
        <v>0</v>
      </c>
      <c r="F31" s="34">
        <f t="shared" si="1"/>
        <v>0</v>
      </c>
      <c r="G31" s="35">
        <f t="shared" si="1"/>
        <v>0</v>
      </c>
      <c r="H31" s="23"/>
      <c r="I31" s="24"/>
      <c r="J31" s="25"/>
      <c r="K31" s="26"/>
      <c r="L31" s="24"/>
      <c r="M31" s="25"/>
      <c r="N31" s="23"/>
      <c r="O31" s="24"/>
      <c r="P31" s="27"/>
      <c r="Q31" s="14"/>
    </row>
    <row r="32" spans="4:28" ht="19.5" x14ac:dyDescent="0.4">
      <c r="D32" s="21">
        <f>$A$1+27</f>
        <v>45227</v>
      </c>
      <c r="E32" s="33">
        <f t="shared" si="1"/>
        <v>0</v>
      </c>
      <c r="F32" s="34">
        <f t="shared" si="1"/>
        <v>0</v>
      </c>
      <c r="G32" s="35">
        <f t="shared" si="1"/>
        <v>0</v>
      </c>
      <c r="H32" s="23"/>
      <c r="I32" s="24"/>
      <c r="J32" s="25"/>
      <c r="K32" s="26"/>
      <c r="L32" s="24"/>
      <c r="M32" s="25"/>
      <c r="N32" s="23"/>
      <c r="O32" s="24"/>
      <c r="P32" s="27"/>
      <c r="Q32" s="14"/>
    </row>
    <row r="33" spans="3:17" ht="19.5" x14ac:dyDescent="0.4">
      <c r="D33" s="21">
        <f>$A$1+28</f>
        <v>45228</v>
      </c>
      <c r="E33" s="33">
        <f t="shared" si="1"/>
        <v>0</v>
      </c>
      <c r="F33" s="34">
        <f t="shared" si="1"/>
        <v>0</v>
      </c>
      <c r="G33" s="35">
        <f t="shared" si="1"/>
        <v>0</v>
      </c>
      <c r="H33" s="23"/>
      <c r="I33" s="24"/>
      <c r="J33" s="25"/>
      <c r="K33" s="26"/>
      <c r="L33" s="24"/>
      <c r="M33" s="25"/>
      <c r="N33" s="23"/>
      <c r="O33" s="24"/>
      <c r="P33" s="27"/>
      <c r="Q33" s="14"/>
    </row>
    <row r="34" spans="3:17" ht="19.5" x14ac:dyDescent="0.4">
      <c r="D34" s="21">
        <f>$A$1+29</f>
        <v>45229</v>
      </c>
      <c r="E34" s="33">
        <f t="shared" si="1"/>
        <v>0</v>
      </c>
      <c r="F34" s="34">
        <f t="shared" si="1"/>
        <v>0</v>
      </c>
      <c r="G34" s="35">
        <f t="shared" si="1"/>
        <v>0</v>
      </c>
      <c r="H34" s="23"/>
      <c r="I34" s="24"/>
      <c r="J34" s="25"/>
      <c r="K34" s="26"/>
      <c r="L34" s="24"/>
      <c r="M34" s="25"/>
      <c r="N34" s="23"/>
      <c r="O34" s="24"/>
      <c r="P34" s="27"/>
      <c r="Q34" s="14"/>
    </row>
    <row r="35" spans="3:17" ht="19.5" x14ac:dyDescent="0.4">
      <c r="D35" s="22"/>
      <c r="E35" s="33"/>
      <c r="F35" s="34"/>
      <c r="G35" s="35"/>
      <c r="H35" s="23"/>
      <c r="I35" s="24"/>
      <c r="J35" s="25"/>
      <c r="K35" s="26"/>
      <c r="L35" s="24"/>
      <c r="M35" s="25"/>
      <c r="N35" s="23"/>
      <c r="O35" s="24"/>
      <c r="P35" s="27"/>
      <c r="Q35" s="14"/>
    </row>
    <row r="36" spans="3:17" ht="20.25" thickBot="1" x14ac:dyDescent="0.45">
      <c r="D36" s="21"/>
      <c r="E36" s="36"/>
      <c r="F36" s="37"/>
      <c r="G36" s="38"/>
      <c r="H36" s="28"/>
      <c r="I36" s="29"/>
      <c r="J36" s="30"/>
      <c r="K36" s="31"/>
      <c r="L36" s="29"/>
      <c r="M36" s="30"/>
      <c r="N36" s="28"/>
      <c r="O36" s="29"/>
      <c r="P36" s="32"/>
      <c r="Q36" s="15"/>
    </row>
    <row r="37" spans="3:17" x14ac:dyDescent="0.4">
      <c r="C37" s="3"/>
      <c r="D37" s="2"/>
    </row>
  </sheetData>
  <mergeCells count="5">
    <mergeCell ref="E3:G3"/>
    <mergeCell ref="H3:J3"/>
    <mergeCell ref="K3:M3"/>
    <mergeCell ref="N3:P3"/>
    <mergeCell ref="Q3:Q4"/>
  </mergeCells>
  <phoneticPr fontId="2"/>
  <conditionalFormatting sqref="E36:G36 E5:G8">
    <cfRule type="cellIs" dxfId="61" priority="20" operator="equal">
      <formula>0</formula>
    </cfRule>
    <cfRule type="expression" dxfId="60" priority="21">
      <formula>0</formula>
    </cfRule>
  </conditionalFormatting>
  <conditionalFormatting sqref="D32">
    <cfRule type="expression" dxfId="59" priority="16">
      <formula>"month($D$33)&lt;&gt;month($D$32)"</formula>
    </cfRule>
    <cfRule type="expression" dxfId="58" priority="17">
      <formula>"month($D$34)&lt;&gt;month($D$32)"</formula>
    </cfRule>
    <cfRule type="expression" dxfId="57" priority="19">
      <formula>"month($D$33)&lt;&gt;month($D$32)"</formula>
    </cfRule>
  </conditionalFormatting>
  <conditionalFormatting sqref="D33">
    <cfRule type="expression" dxfId="56" priority="18">
      <formula>"month($D$34)&lt;&gt;month($D$33)"</formula>
    </cfRule>
  </conditionalFormatting>
  <conditionalFormatting sqref="D35">
    <cfRule type="expression" dxfId="55" priority="15">
      <formula>"month($D$36)&lt;&gt;month($D$33)"</formula>
    </cfRule>
  </conditionalFormatting>
  <conditionalFormatting sqref="E32:G35">
    <cfRule type="cellIs" dxfId="54" priority="1" operator="equal">
      <formula>0</formula>
    </cfRule>
    <cfRule type="expression" dxfId="53" priority="2">
      <formula>0</formula>
    </cfRule>
  </conditionalFormatting>
  <conditionalFormatting sqref="E29:G31">
    <cfRule type="cellIs" dxfId="52" priority="3" operator="equal">
      <formula>0</formula>
    </cfRule>
    <cfRule type="expression" dxfId="51" priority="4">
      <formula>0</formula>
    </cfRule>
  </conditionalFormatting>
  <conditionalFormatting sqref="E9:G12">
    <cfRule type="cellIs" dxfId="50" priority="13" operator="equal">
      <formula>0</formula>
    </cfRule>
    <cfRule type="expression" dxfId="49" priority="14">
      <formula>0</formula>
    </cfRule>
  </conditionalFormatting>
  <conditionalFormatting sqref="E13:G16">
    <cfRule type="cellIs" dxfId="48" priority="11" operator="equal">
      <formula>0</formula>
    </cfRule>
    <cfRule type="expression" dxfId="47" priority="12">
      <formula>0</formula>
    </cfRule>
  </conditionalFormatting>
  <conditionalFormatting sqref="E17:G20">
    <cfRule type="cellIs" dxfId="46" priority="9" operator="equal">
      <formula>0</formula>
    </cfRule>
    <cfRule type="expression" dxfId="45" priority="10">
      <formula>0</formula>
    </cfRule>
  </conditionalFormatting>
  <conditionalFormatting sqref="E21:G24">
    <cfRule type="cellIs" dxfId="44" priority="7" operator="equal">
      <formula>0</formula>
    </cfRule>
    <cfRule type="expression" dxfId="43" priority="8">
      <formula>0</formula>
    </cfRule>
  </conditionalFormatting>
  <conditionalFormatting sqref="E25:G28">
    <cfRule type="cellIs" dxfId="42" priority="5" operator="equal">
      <formula>0</formula>
    </cfRule>
    <cfRule type="expression" dxfId="41" priority="6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3" fitToHeight="0" orientation="landscape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DCBF9-939D-4225-8B7C-455BFC31F9AC}">
  <sheetPr>
    <pageSetUpPr fitToPage="1"/>
  </sheetPr>
  <dimension ref="A1:AB37"/>
  <sheetViews>
    <sheetView showZeros="0" topLeftCell="A2" workbookViewId="0"/>
  </sheetViews>
  <sheetFormatPr defaultRowHeight="18.75" x14ac:dyDescent="0.4"/>
  <cols>
    <col min="1" max="1" width="3.75" customWidth="1"/>
    <col min="2" max="2" width="0.875" customWidth="1"/>
    <col min="3" max="3" width="1.125" customWidth="1"/>
    <col min="4" max="4" width="13.5" customWidth="1"/>
    <col min="5" max="7" width="5" customWidth="1"/>
    <col min="8" max="16" width="7" customWidth="1"/>
  </cols>
  <sheetData>
    <row r="1" spans="1:17" x14ac:dyDescent="0.4">
      <c r="A1" s="39">
        <f>DATE(YEAR(年度!C8),MONTH(年度!C8)+10,DAY(年度!C8))</f>
        <v>45231</v>
      </c>
      <c r="B1" s="12"/>
      <c r="D1" s="3"/>
      <c r="E1" s="3"/>
      <c r="F1" s="3"/>
    </row>
    <row r="2" spans="1:17" ht="29.25" customHeight="1" thickBot="1" x14ac:dyDescent="0.45">
      <c r="D2" s="20" t="str">
        <f>YEAR(A1)&amp;"年"</f>
        <v>2023年</v>
      </c>
      <c r="E2" s="18" t="str">
        <f>MONTH(A1)&amp;"月"</f>
        <v>11月</v>
      </c>
      <c r="F2" s="19"/>
      <c r="G2" s="3"/>
    </row>
    <row r="3" spans="1:17" ht="19.5" thickBot="1" x14ac:dyDescent="0.45">
      <c r="D3" s="41"/>
      <c r="E3" s="55" t="s">
        <v>3</v>
      </c>
      <c r="F3" s="55"/>
      <c r="G3" s="56"/>
      <c r="H3" s="57" t="s">
        <v>4</v>
      </c>
      <c r="I3" s="55"/>
      <c r="J3" s="56"/>
      <c r="K3" s="57" t="s">
        <v>5</v>
      </c>
      <c r="L3" s="55"/>
      <c r="M3" s="56"/>
      <c r="N3" s="57" t="s">
        <v>6</v>
      </c>
      <c r="O3" s="55"/>
      <c r="P3" s="56"/>
      <c r="Q3" s="58" t="s">
        <v>7</v>
      </c>
    </row>
    <row r="4" spans="1:17" s="1" customFormat="1" thickBot="1" x14ac:dyDescent="0.45">
      <c r="D4" s="17" t="s">
        <v>9</v>
      </c>
      <c r="E4" s="4" t="s">
        <v>0</v>
      </c>
      <c r="F4" s="5" t="s">
        <v>1</v>
      </c>
      <c r="G4" s="6" t="s">
        <v>2</v>
      </c>
      <c r="H4" s="7" t="s">
        <v>0</v>
      </c>
      <c r="I4" s="8" t="s">
        <v>1</v>
      </c>
      <c r="J4" s="9" t="s">
        <v>2</v>
      </c>
      <c r="K4" s="10" t="s">
        <v>0</v>
      </c>
      <c r="L4" s="8" t="s">
        <v>1</v>
      </c>
      <c r="M4" s="9" t="s">
        <v>2</v>
      </c>
      <c r="N4" s="10" t="s">
        <v>0</v>
      </c>
      <c r="O4" s="8" t="s">
        <v>1</v>
      </c>
      <c r="P4" s="9" t="s">
        <v>2</v>
      </c>
      <c r="Q4" s="59"/>
    </row>
    <row r="5" spans="1:17" ht="19.5" x14ac:dyDescent="0.4">
      <c r="D5" s="21">
        <f>$A$1</f>
        <v>45231</v>
      </c>
      <c r="E5" s="33">
        <f t="shared" ref="E5:G20" si="0">IF(COUNTA(H5+K5+N5)=0,"",(H5+K5+N5)/IF(COUNTA(H5,K5,N5)=0,1,COUNTA(H5,K5,N5)))</f>
        <v>0</v>
      </c>
      <c r="F5" s="34">
        <f t="shared" si="0"/>
        <v>0</v>
      </c>
      <c r="G5" s="35">
        <f t="shared" si="0"/>
        <v>0</v>
      </c>
      <c r="H5" s="23"/>
      <c r="I5" s="24"/>
      <c r="J5" s="25"/>
      <c r="K5" s="26"/>
      <c r="L5" s="24"/>
      <c r="M5" s="25"/>
      <c r="N5" s="23"/>
      <c r="O5" s="24"/>
      <c r="P5" s="27"/>
      <c r="Q5" s="13"/>
    </row>
    <row r="6" spans="1:17" ht="19.5" x14ac:dyDescent="0.4">
      <c r="D6" s="21">
        <f>$A$1+1</f>
        <v>45232</v>
      </c>
      <c r="E6" s="33">
        <f t="shared" si="0"/>
        <v>0</v>
      </c>
      <c r="F6" s="34">
        <f t="shared" si="0"/>
        <v>0</v>
      </c>
      <c r="G6" s="35">
        <f t="shared" si="0"/>
        <v>0</v>
      </c>
      <c r="H6" s="23"/>
      <c r="I6" s="24"/>
      <c r="J6" s="25"/>
      <c r="K6" s="26"/>
      <c r="L6" s="24"/>
      <c r="M6" s="25"/>
      <c r="N6" s="23"/>
      <c r="O6" s="24"/>
      <c r="P6" s="27"/>
      <c r="Q6" s="14"/>
    </row>
    <row r="7" spans="1:17" ht="19.5" x14ac:dyDescent="0.4">
      <c r="D7" s="21">
        <f>$A$1+2</f>
        <v>45233</v>
      </c>
      <c r="E7" s="33">
        <f t="shared" si="0"/>
        <v>0</v>
      </c>
      <c r="F7" s="34">
        <f t="shared" si="0"/>
        <v>0</v>
      </c>
      <c r="G7" s="35">
        <f t="shared" si="0"/>
        <v>0</v>
      </c>
      <c r="H7" s="23"/>
      <c r="I7" s="24"/>
      <c r="J7" s="25"/>
      <c r="K7" s="26"/>
      <c r="L7" s="24"/>
      <c r="M7" s="25"/>
      <c r="N7" s="23"/>
      <c r="O7" s="24"/>
      <c r="P7" s="27"/>
      <c r="Q7" s="14"/>
    </row>
    <row r="8" spans="1:17" ht="19.5" x14ac:dyDescent="0.4">
      <c r="D8" s="21">
        <f>$A$1+3</f>
        <v>45234</v>
      </c>
      <c r="E8" s="33">
        <f t="shared" si="0"/>
        <v>0</v>
      </c>
      <c r="F8" s="34">
        <f t="shared" si="0"/>
        <v>0</v>
      </c>
      <c r="G8" s="35">
        <f t="shared" si="0"/>
        <v>0</v>
      </c>
      <c r="H8" s="23"/>
      <c r="I8" s="24"/>
      <c r="J8" s="25"/>
      <c r="K8" s="26"/>
      <c r="L8" s="24"/>
      <c r="M8" s="25"/>
      <c r="N8" s="23"/>
      <c r="O8" s="24"/>
      <c r="P8" s="27"/>
      <c r="Q8" s="14"/>
    </row>
    <row r="9" spans="1:17" ht="19.5" x14ac:dyDescent="0.4">
      <c r="D9" s="21">
        <f>$A$1+4</f>
        <v>45235</v>
      </c>
      <c r="E9" s="33">
        <f t="shared" si="0"/>
        <v>0</v>
      </c>
      <c r="F9" s="34">
        <f t="shared" si="0"/>
        <v>0</v>
      </c>
      <c r="G9" s="35">
        <f t="shared" si="0"/>
        <v>0</v>
      </c>
      <c r="H9" s="23"/>
      <c r="I9" s="24"/>
      <c r="J9" s="25"/>
      <c r="K9" s="26"/>
      <c r="L9" s="24"/>
      <c r="M9" s="25"/>
      <c r="N9" s="23"/>
      <c r="O9" s="24"/>
      <c r="P9" s="27"/>
      <c r="Q9" s="14"/>
    </row>
    <row r="10" spans="1:17" ht="19.5" x14ac:dyDescent="0.4">
      <c r="D10" s="21">
        <f>$A$1+5</f>
        <v>45236</v>
      </c>
      <c r="E10" s="33">
        <f t="shared" si="0"/>
        <v>0</v>
      </c>
      <c r="F10" s="34">
        <f t="shared" si="0"/>
        <v>0</v>
      </c>
      <c r="G10" s="35">
        <f t="shared" si="0"/>
        <v>0</v>
      </c>
      <c r="H10" s="23"/>
      <c r="I10" s="24"/>
      <c r="J10" s="25"/>
      <c r="K10" s="26"/>
      <c r="L10" s="24"/>
      <c r="M10" s="25"/>
      <c r="N10" s="23"/>
      <c r="O10" s="24"/>
      <c r="P10" s="27"/>
      <c r="Q10" s="14"/>
    </row>
    <row r="11" spans="1:17" ht="19.5" x14ac:dyDescent="0.4">
      <c r="D11" s="21">
        <f>$A$1+6</f>
        <v>45237</v>
      </c>
      <c r="E11" s="33">
        <f t="shared" si="0"/>
        <v>0</v>
      </c>
      <c r="F11" s="34">
        <f t="shared" si="0"/>
        <v>0</v>
      </c>
      <c r="G11" s="35">
        <f t="shared" si="0"/>
        <v>0</v>
      </c>
      <c r="H11" s="23"/>
      <c r="I11" s="24"/>
      <c r="J11" s="25"/>
      <c r="K11" s="26"/>
      <c r="L11" s="24"/>
      <c r="M11" s="25"/>
      <c r="N11" s="23"/>
      <c r="O11" s="24"/>
      <c r="P11" s="27"/>
      <c r="Q11" s="14"/>
    </row>
    <row r="12" spans="1:17" ht="19.5" x14ac:dyDescent="0.4">
      <c r="D12" s="21">
        <f>$A$1+7</f>
        <v>45238</v>
      </c>
      <c r="E12" s="33">
        <f t="shared" si="0"/>
        <v>0</v>
      </c>
      <c r="F12" s="34">
        <f t="shared" si="0"/>
        <v>0</v>
      </c>
      <c r="G12" s="35">
        <f t="shared" si="0"/>
        <v>0</v>
      </c>
      <c r="H12" s="23"/>
      <c r="I12" s="24"/>
      <c r="J12" s="25"/>
      <c r="K12" s="26"/>
      <c r="L12" s="24"/>
      <c r="M12" s="25"/>
      <c r="N12" s="23"/>
      <c r="O12" s="24"/>
      <c r="P12" s="27"/>
      <c r="Q12" s="14"/>
    </row>
    <row r="13" spans="1:17" ht="19.5" x14ac:dyDescent="0.4">
      <c r="D13" s="21">
        <f>$A$1+8</f>
        <v>45239</v>
      </c>
      <c r="E13" s="33">
        <f t="shared" si="0"/>
        <v>0</v>
      </c>
      <c r="F13" s="34">
        <f t="shared" si="0"/>
        <v>0</v>
      </c>
      <c r="G13" s="35">
        <f t="shared" si="0"/>
        <v>0</v>
      </c>
      <c r="H13" s="23"/>
      <c r="I13" s="24"/>
      <c r="J13" s="25"/>
      <c r="K13" s="26"/>
      <c r="L13" s="24"/>
      <c r="M13" s="25"/>
      <c r="N13" s="23"/>
      <c r="O13" s="24"/>
      <c r="P13" s="27"/>
      <c r="Q13" s="14"/>
    </row>
    <row r="14" spans="1:17" ht="19.5" x14ac:dyDescent="0.4">
      <c r="D14" s="21">
        <f>$A$1+9</f>
        <v>45240</v>
      </c>
      <c r="E14" s="33">
        <f t="shared" si="0"/>
        <v>0</v>
      </c>
      <c r="F14" s="34">
        <f t="shared" si="0"/>
        <v>0</v>
      </c>
      <c r="G14" s="35">
        <f t="shared" si="0"/>
        <v>0</v>
      </c>
      <c r="H14" s="23"/>
      <c r="I14" s="24"/>
      <c r="J14" s="25"/>
      <c r="K14" s="26"/>
      <c r="L14" s="24"/>
      <c r="M14" s="25"/>
      <c r="N14" s="23"/>
      <c r="O14" s="24"/>
      <c r="P14" s="27"/>
      <c r="Q14" s="14"/>
    </row>
    <row r="15" spans="1:17" ht="19.5" x14ac:dyDescent="0.4">
      <c r="D15" s="21">
        <f>$A$1+10</f>
        <v>45241</v>
      </c>
      <c r="E15" s="33">
        <f t="shared" si="0"/>
        <v>0</v>
      </c>
      <c r="F15" s="34">
        <f t="shared" si="0"/>
        <v>0</v>
      </c>
      <c r="G15" s="35">
        <f t="shared" si="0"/>
        <v>0</v>
      </c>
      <c r="H15" s="23"/>
      <c r="I15" s="24"/>
      <c r="J15" s="25"/>
      <c r="K15" s="26"/>
      <c r="L15" s="24"/>
      <c r="M15" s="25"/>
      <c r="N15" s="23"/>
      <c r="O15" s="24"/>
      <c r="P15" s="27"/>
      <c r="Q15" s="14"/>
    </row>
    <row r="16" spans="1:17" ht="19.5" x14ac:dyDescent="0.4">
      <c r="D16" s="21">
        <f>$A$1+11</f>
        <v>45242</v>
      </c>
      <c r="E16" s="33">
        <f t="shared" si="0"/>
        <v>0</v>
      </c>
      <c r="F16" s="34">
        <f t="shared" si="0"/>
        <v>0</v>
      </c>
      <c r="G16" s="35">
        <f t="shared" si="0"/>
        <v>0</v>
      </c>
      <c r="H16" s="23"/>
      <c r="I16" s="24"/>
      <c r="J16" s="25"/>
      <c r="K16" s="26"/>
      <c r="L16" s="24"/>
      <c r="M16" s="25"/>
      <c r="N16" s="23"/>
      <c r="O16" s="24"/>
      <c r="P16" s="27"/>
      <c r="Q16" s="14"/>
    </row>
    <row r="17" spans="4:28" ht="19.5" x14ac:dyDescent="0.4">
      <c r="D17" s="21">
        <f>$A$1+12</f>
        <v>45243</v>
      </c>
      <c r="E17" s="33">
        <f t="shared" si="0"/>
        <v>0</v>
      </c>
      <c r="F17" s="34">
        <f t="shared" si="0"/>
        <v>0</v>
      </c>
      <c r="G17" s="35">
        <f t="shared" si="0"/>
        <v>0</v>
      </c>
      <c r="H17" s="23"/>
      <c r="I17" s="24"/>
      <c r="J17" s="25"/>
      <c r="K17" s="26"/>
      <c r="L17" s="24"/>
      <c r="M17" s="25"/>
      <c r="N17" s="23"/>
      <c r="O17" s="24"/>
      <c r="P17" s="27"/>
      <c r="Q17" s="14"/>
      <c r="R17" t="s">
        <v>8</v>
      </c>
    </row>
    <row r="18" spans="4:28" ht="19.5" x14ac:dyDescent="0.4">
      <c r="D18" s="21">
        <f>$A$1+13</f>
        <v>45244</v>
      </c>
      <c r="E18" s="33">
        <f t="shared" si="0"/>
        <v>0</v>
      </c>
      <c r="F18" s="34">
        <f t="shared" si="0"/>
        <v>0</v>
      </c>
      <c r="G18" s="35">
        <f t="shared" si="0"/>
        <v>0</v>
      </c>
      <c r="H18" s="23"/>
      <c r="I18" s="24"/>
      <c r="J18" s="25"/>
      <c r="K18" s="26"/>
      <c r="L18" s="24"/>
      <c r="M18" s="25"/>
      <c r="N18" s="23"/>
      <c r="O18" s="24"/>
      <c r="P18" s="27"/>
      <c r="Q18" s="14"/>
      <c r="AB18" s="11"/>
    </row>
    <row r="19" spans="4:28" ht="19.5" x14ac:dyDescent="0.4">
      <c r="D19" s="21">
        <f>$A$1+14</f>
        <v>45245</v>
      </c>
      <c r="E19" s="33">
        <f t="shared" si="0"/>
        <v>0</v>
      </c>
      <c r="F19" s="34">
        <f t="shared" si="0"/>
        <v>0</v>
      </c>
      <c r="G19" s="35">
        <f t="shared" si="0"/>
        <v>0</v>
      </c>
      <c r="H19" s="23"/>
      <c r="I19" s="24"/>
      <c r="J19" s="25"/>
      <c r="K19" s="26"/>
      <c r="L19" s="24"/>
      <c r="M19" s="25"/>
      <c r="N19" s="23"/>
      <c r="O19" s="24"/>
      <c r="P19" s="27"/>
      <c r="Q19" s="14"/>
    </row>
    <row r="20" spans="4:28" ht="19.5" x14ac:dyDescent="0.4">
      <c r="D20" s="21">
        <f>$A$1+15</f>
        <v>45246</v>
      </c>
      <c r="E20" s="33">
        <f t="shared" si="0"/>
        <v>0</v>
      </c>
      <c r="F20" s="34">
        <f t="shared" si="0"/>
        <v>0</v>
      </c>
      <c r="G20" s="35">
        <f t="shared" si="0"/>
        <v>0</v>
      </c>
      <c r="H20" s="23"/>
      <c r="I20" s="24"/>
      <c r="J20" s="25"/>
      <c r="K20" s="26"/>
      <c r="L20" s="24"/>
      <c r="M20" s="25"/>
      <c r="N20" s="23"/>
      <c r="O20" s="24"/>
      <c r="P20" s="27"/>
      <c r="Q20" s="14"/>
    </row>
    <row r="21" spans="4:28" ht="19.5" x14ac:dyDescent="0.4">
      <c r="D21" s="21">
        <f>$A$1+16</f>
        <v>45247</v>
      </c>
      <c r="E21" s="33">
        <f t="shared" ref="E21:G34" si="1">IF(COUNTA(H21+K21+N21)=0,"",(H21+K21+N21)/IF(COUNTA(H21,K21,N21)=0,1,COUNTA(H21,K21,N21)))</f>
        <v>0</v>
      </c>
      <c r="F21" s="34">
        <f t="shared" si="1"/>
        <v>0</v>
      </c>
      <c r="G21" s="35">
        <f t="shared" si="1"/>
        <v>0</v>
      </c>
      <c r="H21" s="23"/>
      <c r="I21" s="24"/>
      <c r="J21" s="25"/>
      <c r="K21" s="26"/>
      <c r="L21" s="24"/>
      <c r="M21" s="25"/>
      <c r="N21" s="23"/>
      <c r="O21" s="24"/>
      <c r="P21" s="27"/>
      <c r="Q21" s="14"/>
      <c r="R21" t="s">
        <v>8</v>
      </c>
    </row>
    <row r="22" spans="4:28" ht="19.5" x14ac:dyDescent="0.4">
      <c r="D22" s="21">
        <f>$A$1+17</f>
        <v>45248</v>
      </c>
      <c r="E22" s="33">
        <f t="shared" si="1"/>
        <v>0</v>
      </c>
      <c r="F22" s="34">
        <f t="shared" si="1"/>
        <v>0</v>
      </c>
      <c r="G22" s="35">
        <f t="shared" si="1"/>
        <v>0</v>
      </c>
      <c r="H22" s="23"/>
      <c r="I22" s="24"/>
      <c r="J22" s="25"/>
      <c r="K22" s="26"/>
      <c r="L22" s="24"/>
      <c r="M22" s="25"/>
      <c r="N22" s="23"/>
      <c r="O22" s="24"/>
      <c r="P22" s="27"/>
      <c r="Q22" s="14"/>
      <c r="R22" t="s">
        <v>8</v>
      </c>
    </row>
    <row r="23" spans="4:28" ht="19.5" x14ac:dyDescent="0.4">
      <c r="D23" s="21">
        <f>$A$1+18</f>
        <v>45249</v>
      </c>
      <c r="E23" s="33">
        <f t="shared" si="1"/>
        <v>0</v>
      </c>
      <c r="F23" s="34">
        <f t="shared" si="1"/>
        <v>0</v>
      </c>
      <c r="G23" s="35">
        <f t="shared" si="1"/>
        <v>0</v>
      </c>
      <c r="H23" s="23"/>
      <c r="I23" s="24"/>
      <c r="J23" s="25"/>
      <c r="K23" s="26"/>
      <c r="L23" s="24"/>
      <c r="M23" s="25"/>
      <c r="N23" s="23"/>
      <c r="O23" s="24"/>
      <c r="P23" s="27"/>
      <c r="Q23" s="14"/>
    </row>
    <row r="24" spans="4:28" ht="19.5" x14ac:dyDescent="0.4">
      <c r="D24" s="21">
        <f>$A$1+19</f>
        <v>45250</v>
      </c>
      <c r="E24" s="33">
        <f t="shared" si="1"/>
        <v>0</v>
      </c>
      <c r="F24" s="34">
        <f t="shared" si="1"/>
        <v>0</v>
      </c>
      <c r="G24" s="35">
        <f t="shared" si="1"/>
        <v>0</v>
      </c>
      <c r="H24" s="23"/>
      <c r="I24" s="24"/>
      <c r="J24" s="25"/>
      <c r="K24" s="26"/>
      <c r="L24" s="24"/>
      <c r="M24" s="25"/>
      <c r="N24" s="23"/>
      <c r="O24" s="24"/>
      <c r="P24" s="27"/>
      <c r="Q24" s="14"/>
    </row>
    <row r="25" spans="4:28" ht="19.5" x14ac:dyDescent="0.4">
      <c r="D25" s="21">
        <f>$A$1+20</f>
        <v>45251</v>
      </c>
      <c r="E25" s="33">
        <f t="shared" si="1"/>
        <v>0</v>
      </c>
      <c r="F25" s="34">
        <f t="shared" si="1"/>
        <v>0</v>
      </c>
      <c r="G25" s="35">
        <f t="shared" si="1"/>
        <v>0</v>
      </c>
      <c r="H25" s="23"/>
      <c r="I25" s="24"/>
      <c r="J25" s="25"/>
      <c r="K25" s="26"/>
      <c r="L25" s="24"/>
      <c r="M25" s="25"/>
      <c r="N25" s="23"/>
      <c r="O25" s="24"/>
      <c r="P25" s="27"/>
      <c r="Q25" s="14"/>
    </row>
    <row r="26" spans="4:28" ht="19.5" x14ac:dyDescent="0.4">
      <c r="D26" s="21">
        <f>$A$1+21</f>
        <v>45252</v>
      </c>
      <c r="E26" s="33">
        <f t="shared" si="1"/>
        <v>0</v>
      </c>
      <c r="F26" s="34">
        <f t="shared" si="1"/>
        <v>0</v>
      </c>
      <c r="G26" s="35">
        <f t="shared" si="1"/>
        <v>0</v>
      </c>
      <c r="H26" s="23"/>
      <c r="I26" s="24"/>
      <c r="J26" s="25"/>
      <c r="K26" s="26"/>
      <c r="L26" s="24"/>
      <c r="M26" s="25"/>
      <c r="N26" s="23"/>
      <c r="O26" s="24"/>
      <c r="P26" s="27"/>
      <c r="Q26" s="14"/>
    </row>
    <row r="27" spans="4:28" ht="19.5" x14ac:dyDescent="0.4">
      <c r="D27" s="21">
        <f>$A$1+22</f>
        <v>45253</v>
      </c>
      <c r="E27" s="33">
        <f t="shared" si="1"/>
        <v>0</v>
      </c>
      <c r="F27" s="34">
        <f t="shared" si="1"/>
        <v>0</v>
      </c>
      <c r="G27" s="35">
        <f t="shared" si="1"/>
        <v>0</v>
      </c>
      <c r="H27" s="23"/>
      <c r="I27" s="24"/>
      <c r="J27" s="25"/>
      <c r="K27" s="26"/>
      <c r="L27" s="24"/>
      <c r="M27" s="25"/>
      <c r="N27" s="23"/>
      <c r="O27" s="24"/>
      <c r="P27" s="27"/>
      <c r="Q27" s="14"/>
    </row>
    <row r="28" spans="4:28" ht="19.5" x14ac:dyDescent="0.4">
      <c r="D28" s="21">
        <f>$A$1+23</f>
        <v>45254</v>
      </c>
      <c r="E28" s="33">
        <f t="shared" si="1"/>
        <v>0</v>
      </c>
      <c r="F28" s="34">
        <f t="shared" si="1"/>
        <v>0</v>
      </c>
      <c r="G28" s="35">
        <f t="shared" si="1"/>
        <v>0</v>
      </c>
      <c r="H28" s="23"/>
      <c r="I28" s="24"/>
      <c r="J28" s="25"/>
      <c r="K28" s="26"/>
      <c r="L28" s="24"/>
      <c r="M28" s="25"/>
      <c r="N28" s="23"/>
      <c r="O28" s="24"/>
      <c r="P28" s="27"/>
      <c r="Q28" s="14"/>
    </row>
    <row r="29" spans="4:28" ht="19.5" x14ac:dyDescent="0.4">
      <c r="D29" s="21">
        <f>$A$1+24</f>
        <v>45255</v>
      </c>
      <c r="E29" s="33">
        <f t="shared" si="1"/>
        <v>0</v>
      </c>
      <c r="F29" s="34">
        <f t="shared" si="1"/>
        <v>0</v>
      </c>
      <c r="G29" s="35">
        <f t="shared" si="1"/>
        <v>0</v>
      </c>
      <c r="H29" s="23"/>
      <c r="I29" s="24"/>
      <c r="J29" s="25"/>
      <c r="K29" s="26"/>
      <c r="L29" s="24"/>
      <c r="M29" s="25"/>
      <c r="N29" s="23"/>
      <c r="O29" s="24"/>
      <c r="P29" s="27"/>
      <c r="Q29" s="14"/>
    </row>
    <row r="30" spans="4:28" ht="19.5" x14ac:dyDescent="0.4">
      <c r="D30" s="21">
        <f>$A$1+25</f>
        <v>45256</v>
      </c>
      <c r="E30" s="33">
        <f t="shared" si="1"/>
        <v>0</v>
      </c>
      <c r="F30" s="34">
        <f t="shared" si="1"/>
        <v>0</v>
      </c>
      <c r="G30" s="35">
        <f t="shared" si="1"/>
        <v>0</v>
      </c>
      <c r="H30" s="23"/>
      <c r="I30" s="24"/>
      <c r="J30" s="25"/>
      <c r="K30" s="26"/>
      <c r="L30" s="24"/>
      <c r="M30" s="25"/>
      <c r="N30" s="23"/>
      <c r="O30" s="24"/>
      <c r="P30" s="27"/>
      <c r="Q30" s="14"/>
    </row>
    <row r="31" spans="4:28" ht="19.5" x14ac:dyDescent="0.4">
      <c r="D31" s="21">
        <f>$A$1+26</f>
        <v>45257</v>
      </c>
      <c r="E31" s="33">
        <f t="shared" si="1"/>
        <v>0</v>
      </c>
      <c r="F31" s="34">
        <f t="shared" si="1"/>
        <v>0</v>
      </c>
      <c r="G31" s="35">
        <f t="shared" si="1"/>
        <v>0</v>
      </c>
      <c r="H31" s="23"/>
      <c r="I31" s="24"/>
      <c r="J31" s="25"/>
      <c r="K31" s="26"/>
      <c r="L31" s="24"/>
      <c r="M31" s="25"/>
      <c r="N31" s="23"/>
      <c r="O31" s="24"/>
      <c r="P31" s="27"/>
      <c r="Q31" s="14"/>
    </row>
    <row r="32" spans="4:28" ht="19.5" x14ac:dyDescent="0.4">
      <c r="D32" s="21">
        <f>$A$1+27</f>
        <v>45258</v>
      </c>
      <c r="E32" s="33">
        <f t="shared" si="1"/>
        <v>0</v>
      </c>
      <c r="F32" s="34">
        <f t="shared" si="1"/>
        <v>0</v>
      </c>
      <c r="G32" s="35">
        <f t="shared" si="1"/>
        <v>0</v>
      </c>
      <c r="H32" s="23"/>
      <c r="I32" s="24"/>
      <c r="J32" s="25"/>
      <c r="K32" s="26"/>
      <c r="L32" s="24"/>
      <c r="M32" s="25"/>
      <c r="N32" s="23"/>
      <c r="O32" s="24"/>
      <c r="P32" s="27"/>
      <c r="Q32" s="14"/>
    </row>
    <row r="33" spans="3:17" ht="19.5" x14ac:dyDescent="0.4">
      <c r="D33" s="21">
        <f>$A$1+28</f>
        <v>45259</v>
      </c>
      <c r="E33" s="33">
        <f t="shared" si="1"/>
        <v>0</v>
      </c>
      <c r="F33" s="34">
        <f t="shared" si="1"/>
        <v>0</v>
      </c>
      <c r="G33" s="35">
        <f t="shared" si="1"/>
        <v>0</v>
      </c>
      <c r="H33" s="23"/>
      <c r="I33" s="24"/>
      <c r="J33" s="25"/>
      <c r="K33" s="26"/>
      <c r="L33" s="24"/>
      <c r="M33" s="25"/>
      <c r="N33" s="23"/>
      <c r="O33" s="24"/>
      <c r="P33" s="27"/>
      <c r="Q33" s="14"/>
    </row>
    <row r="34" spans="3:17" ht="19.5" x14ac:dyDescent="0.4">
      <c r="D34" s="21">
        <f>$A$1+29</f>
        <v>45260</v>
      </c>
      <c r="E34" s="33">
        <f t="shared" si="1"/>
        <v>0</v>
      </c>
      <c r="F34" s="34">
        <f t="shared" si="1"/>
        <v>0</v>
      </c>
      <c r="G34" s="35">
        <f t="shared" si="1"/>
        <v>0</v>
      </c>
      <c r="H34" s="23"/>
      <c r="I34" s="24"/>
      <c r="J34" s="25"/>
      <c r="K34" s="26"/>
      <c r="L34" s="24"/>
      <c r="M34" s="25"/>
      <c r="N34" s="23"/>
      <c r="O34" s="24"/>
      <c r="P34" s="27"/>
      <c r="Q34" s="14"/>
    </row>
    <row r="35" spans="3:17" ht="19.5" x14ac:dyDescent="0.4">
      <c r="D35" s="22"/>
      <c r="E35" s="33"/>
      <c r="F35" s="34"/>
      <c r="G35" s="35"/>
      <c r="H35" s="23"/>
      <c r="I35" s="24"/>
      <c r="J35" s="25"/>
      <c r="K35" s="26"/>
      <c r="L35" s="24"/>
      <c r="M35" s="25"/>
      <c r="N35" s="23"/>
      <c r="O35" s="24"/>
      <c r="P35" s="27"/>
      <c r="Q35" s="14"/>
    </row>
    <row r="36" spans="3:17" ht="20.25" thickBot="1" x14ac:dyDescent="0.45">
      <c r="D36" s="21"/>
      <c r="E36" s="36"/>
      <c r="F36" s="37"/>
      <c r="G36" s="38"/>
      <c r="H36" s="28"/>
      <c r="I36" s="29"/>
      <c r="J36" s="30"/>
      <c r="K36" s="31"/>
      <c r="L36" s="29"/>
      <c r="M36" s="30"/>
      <c r="N36" s="28"/>
      <c r="O36" s="29"/>
      <c r="P36" s="32"/>
      <c r="Q36" s="15"/>
    </row>
    <row r="37" spans="3:17" x14ac:dyDescent="0.4">
      <c r="C37" s="3"/>
      <c r="D37" s="2"/>
    </row>
  </sheetData>
  <mergeCells count="5">
    <mergeCell ref="E3:G3"/>
    <mergeCell ref="H3:J3"/>
    <mergeCell ref="K3:M3"/>
    <mergeCell ref="N3:P3"/>
    <mergeCell ref="Q3:Q4"/>
  </mergeCells>
  <phoneticPr fontId="2"/>
  <conditionalFormatting sqref="E36:G36 E5:G8">
    <cfRule type="cellIs" dxfId="40" priority="20" operator="equal">
      <formula>0</formula>
    </cfRule>
    <cfRule type="expression" dxfId="39" priority="21">
      <formula>0</formula>
    </cfRule>
  </conditionalFormatting>
  <conditionalFormatting sqref="D32">
    <cfRule type="expression" dxfId="38" priority="16">
      <formula>"month($D$33)&lt;&gt;month($D$32)"</formula>
    </cfRule>
    <cfRule type="expression" dxfId="37" priority="17">
      <formula>"month($D$34)&lt;&gt;month($D$32)"</formula>
    </cfRule>
    <cfRule type="expression" dxfId="36" priority="19">
      <formula>"month($D$33)&lt;&gt;month($D$32)"</formula>
    </cfRule>
  </conditionalFormatting>
  <conditionalFormatting sqref="D33">
    <cfRule type="expression" dxfId="35" priority="18">
      <formula>"month($D$34)&lt;&gt;month($D$33)"</formula>
    </cfRule>
  </conditionalFormatting>
  <conditionalFormatting sqref="D35">
    <cfRule type="expression" dxfId="34" priority="15">
      <formula>"month($D$36)&lt;&gt;month($D$33)"</formula>
    </cfRule>
  </conditionalFormatting>
  <conditionalFormatting sqref="E32:G35">
    <cfRule type="cellIs" dxfId="33" priority="1" operator="equal">
      <formula>0</formula>
    </cfRule>
    <cfRule type="expression" dxfId="32" priority="2">
      <formula>0</formula>
    </cfRule>
  </conditionalFormatting>
  <conditionalFormatting sqref="E29:G31">
    <cfRule type="cellIs" dxfId="31" priority="3" operator="equal">
      <formula>0</formula>
    </cfRule>
    <cfRule type="expression" dxfId="30" priority="4">
      <formula>0</formula>
    </cfRule>
  </conditionalFormatting>
  <conditionalFormatting sqref="E9:G12">
    <cfRule type="cellIs" dxfId="29" priority="13" operator="equal">
      <formula>0</formula>
    </cfRule>
    <cfRule type="expression" dxfId="28" priority="14">
      <formula>0</formula>
    </cfRule>
  </conditionalFormatting>
  <conditionalFormatting sqref="E13:G16">
    <cfRule type="cellIs" dxfId="27" priority="11" operator="equal">
      <formula>0</formula>
    </cfRule>
    <cfRule type="expression" dxfId="26" priority="12">
      <formula>0</formula>
    </cfRule>
  </conditionalFormatting>
  <conditionalFormatting sqref="E17:G20">
    <cfRule type="cellIs" dxfId="25" priority="9" operator="equal">
      <formula>0</formula>
    </cfRule>
    <cfRule type="expression" dxfId="24" priority="10">
      <formula>0</formula>
    </cfRule>
  </conditionalFormatting>
  <conditionalFormatting sqref="E21:G24">
    <cfRule type="cellIs" dxfId="23" priority="7" operator="equal">
      <formula>0</formula>
    </cfRule>
    <cfRule type="expression" dxfId="22" priority="8">
      <formula>0</formula>
    </cfRule>
  </conditionalFormatting>
  <conditionalFormatting sqref="E25:G28">
    <cfRule type="cellIs" dxfId="21" priority="5" operator="equal">
      <formula>0</formula>
    </cfRule>
    <cfRule type="expression" dxfId="20" priority="6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3" fitToHeight="0" orientation="landscape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5AA8C-1148-4C62-901F-A98049A1C848}">
  <sheetPr>
    <pageSetUpPr fitToPage="1"/>
  </sheetPr>
  <dimension ref="A1:AB37"/>
  <sheetViews>
    <sheetView showZeros="0" topLeftCell="A2" workbookViewId="0">
      <selection activeCell="D36" sqref="D36:G36"/>
    </sheetView>
  </sheetViews>
  <sheetFormatPr defaultRowHeight="18.75" x14ac:dyDescent="0.4"/>
  <cols>
    <col min="1" max="1" width="3.75" customWidth="1"/>
    <col min="2" max="2" width="0.875" customWidth="1"/>
    <col min="3" max="3" width="1.125" customWidth="1"/>
    <col min="4" max="4" width="13.5" customWidth="1"/>
    <col min="5" max="7" width="5" customWidth="1"/>
    <col min="8" max="16" width="7" customWidth="1"/>
  </cols>
  <sheetData>
    <row r="1" spans="1:17" x14ac:dyDescent="0.4">
      <c r="A1" s="39">
        <f>DATE(YEAR(年度!C8),MONTH(年度!C8)+11,DAY(年度!C8))</f>
        <v>45261</v>
      </c>
      <c r="B1" s="12"/>
      <c r="D1" s="3"/>
      <c r="E1" s="3"/>
      <c r="F1" s="3"/>
    </row>
    <row r="2" spans="1:17" ht="29.25" customHeight="1" thickBot="1" x14ac:dyDescent="0.45">
      <c r="D2" s="20" t="str">
        <f>YEAR(A1)&amp;"年"</f>
        <v>2023年</v>
      </c>
      <c r="E2" s="18" t="str">
        <f>MONTH(A1)&amp;"月"</f>
        <v>12月</v>
      </c>
      <c r="F2" s="19"/>
      <c r="G2" s="3"/>
    </row>
    <row r="3" spans="1:17" ht="19.5" thickBot="1" x14ac:dyDescent="0.45">
      <c r="D3" s="41"/>
      <c r="E3" s="55" t="s">
        <v>3</v>
      </c>
      <c r="F3" s="55"/>
      <c r="G3" s="56"/>
      <c r="H3" s="57" t="s">
        <v>4</v>
      </c>
      <c r="I3" s="55"/>
      <c r="J3" s="56"/>
      <c r="K3" s="57" t="s">
        <v>5</v>
      </c>
      <c r="L3" s="55"/>
      <c r="M3" s="56"/>
      <c r="N3" s="57" t="s">
        <v>6</v>
      </c>
      <c r="O3" s="55"/>
      <c r="P3" s="56"/>
      <c r="Q3" s="58" t="s">
        <v>7</v>
      </c>
    </row>
    <row r="4" spans="1:17" s="1" customFormat="1" thickBot="1" x14ac:dyDescent="0.45">
      <c r="D4" s="17" t="s">
        <v>9</v>
      </c>
      <c r="E4" s="4" t="s">
        <v>0</v>
      </c>
      <c r="F4" s="5" t="s">
        <v>1</v>
      </c>
      <c r="G4" s="6" t="s">
        <v>2</v>
      </c>
      <c r="H4" s="7" t="s">
        <v>0</v>
      </c>
      <c r="I4" s="8" t="s">
        <v>1</v>
      </c>
      <c r="J4" s="9" t="s">
        <v>2</v>
      </c>
      <c r="K4" s="10" t="s">
        <v>0</v>
      </c>
      <c r="L4" s="8" t="s">
        <v>1</v>
      </c>
      <c r="M4" s="9" t="s">
        <v>2</v>
      </c>
      <c r="N4" s="10" t="s">
        <v>0</v>
      </c>
      <c r="O4" s="8" t="s">
        <v>1</v>
      </c>
      <c r="P4" s="9" t="s">
        <v>2</v>
      </c>
      <c r="Q4" s="59"/>
    </row>
    <row r="5" spans="1:17" ht="19.5" x14ac:dyDescent="0.4">
      <c r="D5" s="21">
        <f>$A$1</f>
        <v>45261</v>
      </c>
      <c r="E5" s="33">
        <f t="shared" ref="E5:G20" si="0">IF(COUNTA(H5+K5+N5)=0,"",(H5+K5+N5)/IF(COUNTA(H5,K5,N5)=0,1,COUNTA(H5,K5,N5)))</f>
        <v>0</v>
      </c>
      <c r="F5" s="34">
        <f t="shared" si="0"/>
        <v>0</v>
      </c>
      <c r="G5" s="35">
        <f t="shared" si="0"/>
        <v>0</v>
      </c>
      <c r="H5" s="23"/>
      <c r="I5" s="24"/>
      <c r="J5" s="25"/>
      <c r="K5" s="26"/>
      <c r="L5" s="24"/>
      <c r="M5" s="25"/>
      <c r="N5" s="23"/>
      <c r="O5" s="24"/>
      <c r="P5" s="27"/>
      <c r="Q5" s="13"/>
    </row>
    <row r="6" spans="1:17" ht="19.5" x14ac:dyDescent="0.4">
      <c r="D6" s="21">
        <f>$A$1+1</f>
        <v>45262</v>
      </c>
      <c r="E6" s="33">
        <f t="shared" si="0"/>
        <v>0</v>
      </c>
      <c r="F6" s="34">
        <f t="shared" si="0"/>
        <v>0</v>
      </c>
      <c r="G6" s="35">
        <f t="shared" si="0"/>
        <v>0</v>
      </c>
      <c r="H6" s="23"/>
      <c r="I6" s="24"/>
      <c r="J6" s="25"/>
      <c r="K6" s="26"/>
      <c r="L6" s="24"/>
      <c r="M6" s="25"/>
      <c r="N6" s="23"/>
      <c r="O6" s="24"/>
      <c r="P6" s="27"/>
      <c r="Q6" s="14"/>
    </row>
    <row r="7" spans="1:17" ht="19.5" x14ac:dyDescent="0.4">
      <c r="D7" s="21">
        <f>$A$1+2</f>
        <v>45263</v>
      </c>
      <c r="E7" s="33">
        <f t="shared" si="0"/>
        <v>0</v>
      </c>
      <c r="F7" s="34">
        <f t="shared" si="0"/>
        <v>0</v>
      </c>
      <c r="G7" s="35">
        <f t="shared" si="0"/>
        <v>0</v>
      </c>
      <c r="H7" s="23"/>
      <c r="I7" s="24"/>
      <c r="J7" s="25"/>
      <c r="K7" s="26"/>
      <c r="L7" s="24"/>
      <c r="M7" s="25"/>
      <c r="N7" s="23"/>
      <c r="O7" s="24"/>
      <c r="P7" s="27"/>
      <c r="Q7" s="14"/>
    </row>
    <row r="8" spans="1:17" ht="19.5" x14ac:dyDescent="0.4">
      <c r="D8" s="21">
        <f>$A$1+3</f>
        <v>45264</v>
      </c>
      <c r="E8" s="33">
        <f t="shared" si="0"/>
        <v>0</v>
      </c>
      <c r="F8" s="34">
        <f t="shared" si="0"/>
        <v>0</v>
      </c>
      <c r="G8" s="35">
        <f t="shared" si="0"/>
        <v>0</v>
      </c>
      <c r="H8" s="23"/>
      <c r="I8" s="24"/>
      <c r="J8" s="25"/>
      <c r="K8" s="26"/>
      <c r="L8" s="24"/>
      <c r="M8" s="25"/>
      <c r="N8" s="23"/>
      <c r="O8" s="24"/>
      <c r="P8" s="27"/>
      <c r="Q8" s="14"/>
    </row>
    <row r="9" spans="1:17" ht="19.5" x14ac:dyDescent="0.4">
      <c r="D9" s="21">
        <f>$A$1+4</f>
        <v>45265</v>
      </c>
      <c r="E9" s="33">
        <f t="shared" si="0"/>
        <v>0</v>
      </c>
      <c r="F9" s="34">
        <f t="shared" si="0"/>
        <v>0</v>
      </c>
      <c r="G9" s="35">
        <f t="shared" si="0"/>
        <v>0</v>
      </c>
      <c r="H9" s="23"/>
      <c r="I9" s="24"/>
      <c r="J9" s="25"/>
      <c r="K9" s="26"/>
      <c r="L9" s="24"/>
      <c r="M9" s="25"/>
      <c r="N9" s="23"/>
      <c r="O9" s="24"/>
      <c r="P9" s="27"/>
      <c r="Q9" s="14"/>
    </row>
    <row r="10" spans="1:17" ht="19.5" x14ac:dyDescent="0.4">
      <c r="D10" s="21">
        <f>$A$1+5</f>
        <v>45266</v>
      </c>
      <c r="E10" s="33">
        <f t="shared" si="0"/>
        <v>0</v>
      </c>
      <c r="F10" s="34">
        <f t="shared" si="0"/>
        <v>0</v>
      </c>
      <c r="G10" s="35">
        <f t="shared" si="0"/>
        <v>0</v>
      </c>
      <c r="H10" s="23"/>
      <c r="I10" s="24"/>
      <c r="J10" s="25"/>
      <c r="K10" s="26"/>
      <c r="L10" s="24"/>
      <c r="M10" s="25"/>
      <c r="N10" s="23"/>
      <c r="O10" s="24"/>
      <c r="P10" s="27"/>
      <c r="Q10" s="14"/>
    </row>
    <row r="11" spans="1:17" ht="19.5" x14ac:dyDescent="0.4">
      <c r="D11" s="21">
        <f>$A$1+6</f>
        <v>45267</v>
      </c>
      <c r="E11" s="33">
        <f t="shared" si="0"/>
        <v>0</v>
      </c>
      <c r="F11" s="34">
        <f t="shared" si="0"/>
        <v>0</v>
      </c>
      <c r="G11" s="35">
        <f t="shared" si="0"/>
        <v>0</v>
      </c>
      <c r="H11" s="23"/>
      <c r="I11" s="24"/>
      <c r="J11" s="25"/>
      <c r="K11" s="26"/>
      <c r="L11" s="24"/>
      <c r="M11" s="25"/>
      <c r="N11" s="23"/>
      <c r="O11" s="24"/>
      <c r="P11" s="27"/>
      <c r="Q11" s="14"/>
    </row>
    <row r="12" spans="1:17" ht="19.5" x14ac:dyDescent="0.4">
      <c r="D12" s="21">
        <f>$A$1+7</f>
        <v>45268</v>
      </c>
      <c r="E12" s="33">
        <f t="shared" si="0"/>
        <v>0</v>
      </c>
      <c r="F12" s="34">
        <f t="shared" si="0"/>
        <v>0</v>
      </c>
      <c r="G12" s="35">
        <f t="shared" si="0"/>
        <v>0</v>
      </c>
      <c r="H12" s="23"/>
      <c r="I12" s="24"/>
      <c r="J12" s="25"/>
      <c r="K12" s="26"/>
      <c r="L12" s="24"/>
      <c r="M12" s="25"/>
      <c r="N12" s="23"/>
      <c r="O12" s="24"/>
      <c r="P12" s="27"/>
      <c r="Q12" s="14"/>
    </row>
    <row r="13" spans="1:17" ht="19.5" x14ac:dyDescent="0.4">
      <c r="D13" s="21">
        <f>$A$1+8</f>
        <v>45269</v>
      </c>
      <c r="E13" s="33">
        <f t="shared" si="0"/>
        <v>0</v>
      </c>
      <c r="F13" s="34">
        <f t="shared" si="0"/>
        <v>0</v>
      </c>
      <c r="G13" s="35">
        <f t="shared" si="0"/>
        <v>0</v>
      </c>
      <c r="H13" s="23"/>
      <c r="I13" s="24"/>
      <c r="J13" s="25"/>
      <c r="K13" s="26"/>
      <c r="L13" s="24"/>
      <c r="M13" s="25"/>
      <c r="N13" s="23"/>
      <c r="O13" s="24"/>
      <c r="P13" s="27"/>
      <c r="Q13" s="14"/>
    </row>
    <row r="14" spans="1:17" ht="19.5" x14ac:dyDescent="0.4">
      <c r="D14" s="21">
        <f>$A$1+9</f>
        <v>45270</v>
      </c>
      <c r="E14" s="33">
        <f t="shared" si="0"/>
        <v>0</v>
      </c>
      <c r="F14" s="34">
        <f t="shared" si="0"/>
        <v>0</v>
      </c>
      <c r="G14" s="35">
        <f t="shared" si="0"/>
        <v>0</v>
      </c>
      <c r="H14" s="23"/>
      <c r="I14" s="24"/>
      <c r="J14" s="25"/>
      <c r="K14" s="26"/>
      <c r="L14" s="24"/>
      <c r="M14" s="25"/>
      <c r="N14" s="23"/>
      <c r="O14" s="24"/>
      <c r="P14" s="27"/>
      <c r="Q14" s="14"/>
    </row>
    <row r="15" spans="1:17" ht="19.5" x14ac:dyDescent="0.4">
      <c r="D15" s="21">
        <f>$A$1+10</f>
        <v>45271</v>
      </c>
      <c r="E15" s="33">
        <f t="shared" si="0"/>
        <v>0</v>
      </c>
      <c r="F15" s="34">
        <f t="shared" si="0"/>
        <v>0</v>
      </c>
      <c r="G15" s="35">
        <f t="shared" si="0"/>
        <v>0</v>
      </c>
      <c r="H15" s="23"/>
      <c r="I15" s="24"/>
      <c r="J15" s="25"/>
      <c r="K15" s="26"/>
      <c r="L15" s="24"/>
      <c r="M15" s="25"/>
      <c r="N15" s="23"/>
      <c r="O15" s="24"/>
      <c r="P15" s="27"/>
      <c r="Q15" s="14"/>
    </row>
    <row r="16" spans="1:17" ht="19.5" x14ac:dyDescent="0.4">
      <c r="D16" s="21">
        <f>$A$1+11</f>
        <v>45272</v>
      </c>
      <c r="E16" s="33">
        <f t="shared" si="0"/>
        <v>0</v>
      </c>
      <c r="F16" s="34">
        <f t="shared" si="0"/>
        <v>0</v>
      </c>
      <c r="G16" s="35">
        <f t="shared" si="0"/>
        <v>0</v>
      </c>
      <c r="H16" s="23"/>
      <c r="I16" s="24"/>
      <c r="J16" s="25"/>
      <c r="K16" s="26"/>
      <c r="L16" s="24"/>
      <c r="M16" s="25"/>
      <c r="N16" s="23"/>
      <c r="O16" s="24"/>
      <c r="P16" s="27"/>
      <c r="Q16" s="14"/>
    </row>
    <row r="17" spans="4:28" ht="19.5" x14ac:dyDescent="0.4">
      <c r="D17" s="21">
        <f>$A$1+12</f>
        <v>45273</v>
      </c>
      <c r="E17" s="33">
        <f t="shared" si="0"/>
        <v>0</v>
      </c>
      <c r="F17" s="34">
        <f t="shared" si="0"/>
        <v>0</v>
      </c>
      <c r="G17" s="35">
        <f t="shared" si="0"/>
        <v>0</v>
      </c>
      <c r="H17" s="23"/>
      <c r="I17" s="24"/>
      <c r="J17" s="25"/>
      <c r="K17" s="26"/>
      <c r="L17" s="24"/>
      <c r="M17" s="25"/>
      <c r="N17" s="23"/>
      <c r="O17" s="24"/>
      <c r="P17" s="27"/>
      <c r="Q17" s="14"/>
      <c r="R17" t="s">
        <v>8</v>
      </c>
    </row>
    <row r="18" spans="4:28" ht="19.5" x14ac:dyDescent="0.4">
      <c r="D18" s="21">
        <f>$A$1+13</f>
        <v>45274</v>
      </c>
      <c r="E18" s="33">
        <f t="shared" si="0"/>
        <v>0</v>
      </c>
      <c r="F18" s="34">
        <f t="shared" si="0"/>
        <v>0</v>
      </c>
      <c r="G18" s="35">
        <f t="shared" si="0"/>
        <v>0</v>
      </c>
      <c r="H18" s="23"/>
      <c r="I18" s="24"/>
      <c r="J18" s="25"/>
      <c r="K18" s="26"/>
      <c r="L18" s="24"/>
      <c r="M18" s="25"/>
      <c r="N18" s="23"/>
      <c r="O18" s="24"/>
      <c r="P18" s="27"/>
      <c r="Q18" s="14"/>
      <c r="AB18" s="11"/>
    </row>
    <row r="19" spans="4:28" ht="19.5" x14ac:dyDescent="0.4">
      <c r="D19" s="21">
        <f>$A$1+14</f>
        <v>45275</v>
      </c>
      <c r="E19" s="33">
        <f t="shared" si="0"/>
        <v>0</v>
      </c>
      <c r="F19" s="34">
        <f t="shared" si="0"/>
        <v>0</v>
      </c>
      <c r="G19" s="35">
        <f t="shared" si="0"/>
        <v>0</v>
      </c>
      <c r="H19" s="23"/>
      <c r="I19" s="24"/>
      <c r="J19" s="25"/>
      <c r="K19" s="26"/>
      <c r="L19" s="24"/>
      <c r="M19" s="25"/>
      <c r="N19" s="23"/>
      <c r="O19" s="24"/>
      <c r="P19" s="27"/>
      <c r="Q19" s="14"/>
    </row>
    <row r="20" spans="4:28" ht="19.5" x14ac:dyDescent="0.4">
      <c r="D20" s="21">
        <f>$A$1+15</f>
        <v>45276</v>
      </c>
      <c r="E20" s="33">
        <f t="shared" si="0"/>
        <v>0</v>
      </c>
      <c r="F20" s="34">
        <f t="shared" si="0"/>
        <v>0</v>
      </c>
      <c r="G20" s="35">
        <f t="shared" si="0"/>
        <v>0</v>
      </c>
      <c r="H20" s="23"/>
      <c r="I20" s="24"/>
      <c r="J20" s="25"/>
      <c r="K20" s="26"/>
      <c r="L20" s="24"/>
      <c r="M20" s="25"/>
      <c r="N20" s="23"/>
      <c r="O20" s="24"/>
      <c r="P20" s="27"/>
      <c r="Q20" s="14"/>
    </row>
    <row r="21" spans="4:28" ht="19.5" x14ac:dyDescent="0.4">
      <c r="D21" s="21">
        <f>$A$1+16</f>
        <v>45277</v>
      </c>
      <c r="E21" s="33">
        <f t="shared" ref="E21:G34" si="1">IF(COUNTA(H21+K21+N21)=0,"",(H21+K21+N21)/IF(COUNTA(H21,K21,N21)=0,1,COUNTA(H21,K21,N21)))</f>
        <v>0</v>
      </c>
      <c r="F21" s="34">
        <f t="shared" si="1"/>
        <v>0</v>
      </c>
      <c r="G21" s="35">
        <f t="shared" si="1"/>
        <v>0</v>
      </c>
      <c r="H21" s="23"/>
      <c r="I21" s="24"/>
      <c r="J21" s="25"/>
      <c r="K21" s="26"/>
      <c r="L21" s="24"/>
      <c r="M21" s="25"/>
      <c r="N21" s="23"/>
      <c r="O21" s="24"/>
      <c r="P21" s="27"/>
      <c r="Q21" s="14"/>
      <c r="R21" t="s">
        <v>8</v>
      </c>
    </row>
    <row r="22" spans="4:28" ht="19.5" x14ac:dyDescent="0.4">
      <c r="D22" s="21">
        <f>$A$1+17</f>
        <v>45278</v>
      </c>
      <c r="E22" s="33">
        <f t="shared" si="1"/>
        <v>0</v>
      </c>
      <c r="F22" s="34">
        <f t="shared" si="1"/>
        <v>0</v>
      </c>
      <c r="G22" s="35">
        <f t="shared" si="1"/>
        <v>0</v>
      </c>
      <c r="H22" s="23"/>
      <c r="I22" s="24"/>
      <c r="J22" s="25"/>
      <c r="K22" s="26"/>
      <c r="L22" s="24"/>
      <c r="M22" s="25"/>
      <c r="N22" s="23"/>
      <c r="O22" s="24"/>
      <c r="P22" s="27"/>
      <c r="Q22" s="14"/>
      <c r="R22" t="s">
        <v>8</v>
      </c>
    </row>
    <row r="23" spans="4:28" ht="19.5" x14ac:dyDescent="0.4">
      <c r="D23" s="21">
        <f>$A$1+18</f>
        <v>45279</v>
      </c>
      <c r="E23" s="33">
        <f t="shared" si="1"/>
        <v>0</v>
      </c>
      <c r="F23" s="34">
        <f t="shared" si="1"/>
        <v>0</v>
      </c>
      <c r="G23" s="35">
        <f t="shared" si="1"/>
        <v>0</v>
      </c>
      <c r="H23" s="23"/>
      <c r="I23" s="24"/>
      <c r="J23" s="25"/>
      <c r="K23" s="26"/>
      <c r="L23" s="24"/>
      <c r="M23" s="25"/>
      <c r="N23" s="23"/>
      <c r="O23" s="24"/>
      <c r="P23" s="27"/>
      <c r="Q23" s="14"/>
    </row>
    <row r="24" spans="4:28" ht="19.5" x14ac:dyDescent="0.4">
      <c r="D24" s="21">
        <f>$A$1+19</f>
        <v>45280</v>
      </c>
      <c r="E24" s="33">
        <f t="shared" si="1"/>
        <v>0</v>
      </c>
      <c r="F24" s="34">
        <f t="shared" si="1"/>
        <v>0</v>
      </c>
      <c r="G24" s="35">
        <f t="shared" si="1"/>
        <v>0</v>
      </c>
      <c r="H24" s="23"/>
      <c r="I24" s="24"/>
      <c r="J24" s="25"/>
      <c r="K24" s="26"/>
      <c r="L24" s="24"/>
      <c r="M24" s="25"/>
      <c r="N24" s="23"/>
      <c r="O24" s="24"/>
      <c r="P24" s="27"/>
      <c r="Q24" s="14"/>
    </row>
    <row r="25" spans="4:28" ht="19.5" x14ac:dyDescent="0.4">
      <c r="D25" s="21">
        <f>$A$1+20</f>
        <v>45281</v>
      </c>
      <c r="E25" s="33">
        <f t="shared" si="1"/>
        <v>0</v>
      </c>
      <c r="F25" s="34">
        <f t="shared" si="1"/>
        <v>0</v>
      </c>
      <c r="G25" s="35">
        <f t="shared" si="1"/>
        <v>0</v>
      </c>
      <c r="H25" s="23"/>
      <c r="I25" s="24"/>
      <c r="J25" s="25"/>
      <c r="K25" s="26"/>
      <c r="L25" s="24"/>
      <c r="M25" s="25"/>
      <c r="N25" s="23"/>
      <c r="O25" s="24"/>
      <c r="P25" s="27"/>
      <c r="Q25" s="14"/>
    </row>
    <row r="26" spans="4:28" ht="19.5" x14ac:dyDescent="0.4">
      <c r="D26" s="21">
        <f>$A$1+21</f>
        <v>45282</v>
      </c>
      <c r="E26" s="33">
        <f t="shared" si="1"/>
        <v>0</v>
      </c>
      <c r="F26" s="34">
        <f t="shared" si="1"/>
        <v>0</v>
      </c>
      <c r="G26" s="35">
        <f t="shared" si="1"/>
        <v>0</v>
      </c>
      <c r="H26" s="23"/>
      <c r="I26" s="24"/>
      <c r="J26" s="25"/>
      <c r="K26" s="26"/>
      <c r="L26" s="24"/>
      <c r="M26" s="25"/>
      <c r="N26" s="23"/>
      <c r="O26" s="24"/>
      <c r="P26" s="27"/>
      <c r="Q26" s="14"/>
    </row>
    <row r="27" spans="4:28" ht="19.5" x14ac:dyDescent="0.4">
      <c r="D27" s="21">
        <f>$A$1+22</f>
        <v>45283</v>
      </c>
      <c r="E27" s="33">
        <f t="shared" si="1"/>
        <v>0</v>
      </c>
      <c r="F27" s="34">
        <f t="shared" si="1"/>
        <v>0</v>
      </c>
      <c r="G27" s="35">
        <f t="shared" si="1"/>
        <v>0</v>
      </c>
      <c r="H27" s="23"/>
      <c r="I27" s="24"/>
      <c r="J27" s="25"/>
      <c r="K27" s="26"/>
      <c r="L27" s="24"/>
      <c r="M27" s="25"/>
      <c r="N27" s="23"/>
      <c r="O27" s="24"/>
      <c r="P27" s="27"/>
      <c r="Q27" s="14"/>
    </row>
    <row r="28" spans="4:28" ht="19.5" x14ac:dyDescent="0.4">
      <c r="D28" s="21">
        <f>$A$1+23</f>
        <v>45284</v>
      </c>
      <c r="E28" s="33">
        <f t="shared" si="1"/>
        <v>0</v>
      </c>
      <c r="F28" s="34">
        <f t="shared" si="1"/>
        <v>0</v>
      </c>
      <c r="G28" s="35">
        <f t="shared" si="1"/>
        <v>0</v>
      </c>
      <c r="H28" s="23"/>
      <c r="I28" s="24"/>
      <c r="J28" s="25"/>
      <c r="K28" s="26"/>
      <c r="L28" s="24"/>
      <c r="M28" s="25"/>
      <c r="N28" s="23"/>
      <c r="O28" s="24"/>
      <c r="P28" s="27"/>
      <c r="Q28" s="14"/>
    </row>
    <row r="29" spans="4:28" ht="19.5" x14ac:dyDescent="0.4">
      <c r="D29" s="21">
        <f>$A$1+24</f>
        <v>45285</v>
      </c>
      <c r="E29" s="33">
        <f t="shared" si="1"/>
        <v>0</v>
      </c>
      <c r="F29" s="34">
        <f t="shared" si="1"/>
        <v>0</v>
      </c>
      <c r="G29" s="35">
        <f t="shared" si="1"/>
        <v>0</v>
      </c>
      <c r="H29" s="23"/>
      <c r="I29" s="24"/>
      <c r="J29" s="25"/>
      <c r="K29" s="26"/>
      <c r="L29" s="24"/>
      <c r="M29" s="25"/>
      <c r="N29" s="23"/>
      <c r="O29" s="24"/>
      <c r="P29" s="27"/>
      <c r="Q29" s="14"/>
    </row>
    <row r="30" spans="4:28" ht="19.5" x14ac:dyDescent="0.4">
      <c r="D30" s="21">
        <f>$A$1+25</f>
        <v>45286</v>
      </c>
      <c r="E30" s="33">
        <f t="shared" si="1"/>
        <v>0</v>
      </c>
      <c r="F30" s="34">
        <f t="shared" si="1"/>
        <v>0</v>
      </c>
      <c r="G30" s="35">
        <f t="shared" si="1"/>
        <v>0</v>
      </c>
      <c r="H30" s="23"/>
      <c r="I30" s="24"/>
      <c r="J30" s="25"/>
      <c r="K30" s="26"/>
      <c r="L30" s="24"/>
      <c r="M30" s="25"/>
      <c r="N30" s="23"/>
      <c r="O30" s="24"/>
      <c r="P30" s="27"/>
      <c r="Q30" s="14"/>
    </row>
    <row r="31" spans="4:28" ht="19.5" x14ac:dyDescent="0.4">
      <c r="D31" s="21">
        <f>$A$1+26</f>
        <v>45287</v>
      </c>
      <c r="E31" s="33">
        <f t="shared" si="1"/>
        <v>0</v>
      </c>
      <c r="F31" s="34">
        <f t="shared" si="1"/>
        <v>0</v>
      </c>
      <c r="G31" s="35">
        <f t="shared" si="1"/>
        <v>0</v>
      </c>
      <c r="H31" s="23"/>
      <c r="I31" s="24"/>
      <c r="J31" s="25"/>
      <c r="K31" s="26"/>
      <c r="L31" s="24"/>
      <c r="M31" s="25"/>
      <c r="N31" s="23"/>
      <c r="O31" s="24"/>
      <c r="P31" s="27"/>
      <c r="Q31" s="14"/>
    </row>
    <row r="32" spans="4:28" ht="19.5" x14ac:dyDescent="0.4">
      <c r="D32" s="21">
        <f>$A$1+27</f>
        <v>45288</v>
      </c>
      <c r="E32" s="33">
        <f t="shared" si="1"/>
        <v>0</v>
      </c>
      <c r="F32" s="34">
        <f t="shared" si="1"/>
        <v>0</v>
      </c>
      <c r="G32" s="35">
        <f t="shared" si="1"/>
        <v>0</v>
      </c>
      <c r="H32" s="23"/>
      <c r="I32" s="24"/>
      <c r="J32" s="25"/>
      <c r="K32" s="26"/>
      <c r="L32" s="24"/>
      <c r="M32" s="25"/>
      <c r="N32" s="23"/>
      <c r="O32" s="24"/>
      <c r="P32" s="27"/>
      <c r="Q32" s="14"/>
    </row>
    <row r="33" spans="3:17" ht="19.5" x14ac:dyDescent="0.4">
      <c r="D33" s="21">
        <f>$A$1+28</f>
        <v>45289</v>
      </c>
      <c r="E33" s="33">
        <f t="shared" si="1"/>
        <v>0</v>
      </c>
      <c r="F33" s="34">
        <f t="shared" si="1"/>
        <v>0</v>
      </c>
      <c r="G33" s="35">
        <f t="shared" si="1"/>
        <v>0</v>
      </c>
      <c r="H33" s="23"/>
      <c r="I33" s="24"/>
      <c r="J33" s="25"/>
      <c r="K33" s="26"/>
      <c r="L33" s="24"/>
      <c r="M33" s="25"/>
      <c r="N33" s="23"/>
      <c r="O33" s="24"/>
      <c r="P33" s="27"/>
      <c r="Q33" s="14"/>
    </row>
    <row r="34" spans="3:17" ht="19.5" x14ac:dyDescent="0.4">
      <c r="D34" s="21">
        <f>$A$1+29</f>
        <v>45290</v>
      </c>
      <c r="E34" s="33">
        <f t="shared" si="1"/>
        <v>0</v>
      </c>
      <c r="F34" s="34">
        <f t="shared" si="1"/>
        <v>0</v>
      </c>
      <c r="G34" s="35">
        <f t="shared" si="1"/>
        <v>0</v>
      </c>
      <c r="H34" s="23"/>
      <c r="I34" s="24"/>
      <c r="J34" s="25"/>
      <c r="K34" s="26"/>
      <c r="L34" s="24"/>
      <c r="M34" s="25"/>
      <c r="N34" s="23"/>
      <c r="O34" s="24"/>
      <c r="P34" s="27"/>
      <c r="Q34" s="14"/>
    </row>
    <row r="35" spans="3:17" ht="19.5" x14ac:dyDescent="0.4">
      <c r="D35" s="21">
        <f>$A$1+30</f>
        <v>45291</v>
      </c>
      <c r="E35" s="33">
        <f t="shared" ref="E35" si="2">IF(COUNTA(H35+K35+N35)=0,"",(H35+K35+N35)/IF(COUNTA(H35,K35,N35)=0,1,COUNTA(H35,K35,N35)))</f>
        <v>0</v>
      </c>
      <c r="F35" s="34">
        <f t="shared" ref="F35" si="3">IF(COUNTA(I35+L35+O35)=0,"",(I35+L35+O35)/IF(COUNTA(I35,L35,O35)=0,1,COUNTA(I35,L35,O35)))</f>
        <v>0</v>
      </c>
      <c r="G35" s="35">
        <f t="shared" ref="G35" si="4">IF(COUNTA(J35+M35+P35)=0,"",(J35+M35+P35)/IF(COUNTA(J35,M35,P35)=0,1,COUNTA(J35,M35,P35)))</f>
        <v>0</v>
      </c>
      <c r="H35" s="23"/>
      <c r="I35" s="24"/>
      <c r="J35" s="25"/>
      <c r="K35" s="26"/>
      <c r="L35" s="24"/>
      <c r="M35" s="25"/>
      <c r="N35" s="23"/>
      <c r="O35" s="24"/>
      <c r="P35" s="27"/>
      <c r="Q35" s="14"/>
    </row>
    <row r="36" spans="3:17" ht="20.25" thickBot="1" x14ac:dyDescent="0.45">
      <c r="D36" s="21"/>
      <c r="E36" s="36"/>
      <c r="F36" s="37"/>
      <c r="G36" s="38"/>
      <c r="H36" s="28"/>
      <c r="I36" s="29"/>
      <c r="J36" s="30"/>
      <c r="K36" s="31"/>
      <c r="L36" s="29"/>
      <c r="M36" s="30"/>
      <c r="N36" s="28"/>
      <c r="O36" s="29"/>
      <c r="P36" s="32"/>
      <c r="Q36" s="15"/>
    </row>
    <row r="37" spans="3:17" x14ac:dyDescent="0.4">
      <c r="C37" s="3"/>
      <c r="D37" s="2"/>
    </row>
  </sheetData>
  <mergeCells count="5">
    <mergeCell ref="E3:G3"/>
    <mergeCell ref="H3:J3"/>
    <mergeCell ref="K3:M3"/>
    <mergeCell ref="N3:P3"/>
    <mergeCell ref="Q3:Q4"/>
  </mergeCells>
  <phoneticPr fontId="2"/>
  <conditionalFormatting sqref="E36:G36 E5:G8">
    <cfRule type="cellIs" dxfId="19" priority="20" operator="equal">
      <formula>0</formula>
    </cfRule>
    <cfRule type="expression" dxfId="18" priority="21">
      <formula>0</formula>
    </cfRule>
  </conditionalFormatting>
  <conditionalFormatting sqref="D32">
    <cfRule type="expression" dxfId="17" priority="16">
      <formula>"month($D$33)&lt;&gt;month($D$32)"</formula>
    </cfRule>
    <cfRule type="expression" dxfId="16" priority="17">
      <formula>"month($D$34)&lt;&gt;month($D$32)"</formula>
    </cfRule>
    <cfRule type="expression" dxfId="15" priority="19">
      <formula>"month($D$33)&lt;&gt;month($D$32)"</formula>
    </cfRule>
  </conditionalFormatting>
  <conditionalFormatting sqref="D33">
    <cfRule type="expression" dxfId="14" priority="18">
      <formula>"month($D$34)&lt;&gt;month($D$33)"</formula>
    </cfRule>
  </conditionalFormatting>
  <conditionalFormatting sqref="E32:G35">
    <cfRule type="cellIs" dxfId="13" priority="1" operator="equal">
      <formula>0</formula>
    </cfRule>
    <cfRule type="expression" dxfId="12" priority="2">
      <formula>0</formula>
    </cfRule>
  </conditionalFormatting>
  <conditionalFormatting sqref="E29:G31">
    <cfRule type="cellIs" dxfId="11" priority="3" operator="equal">
      <formula>0</formula>
    </cfRule>
    <cfRule type="expression" dxfId="10" priority="4">
      <formula>0</formula>
    </cfRule>
  </conditionalFormatting>
  <conditionalFormatting sqref="E9:G12">
    <cfRule type="cellIs" dxfId="9" priority="13" operator="equal">
      <formula>0</formula>
    </cfRule>
    <cfRule type="expression" dxfId="8" priority="14">
      <formula>0</formula>
    </cfRule>
  </conditionalFormatting>
  <conditionalFormatting sqref="E13:G16">
    <cfRule type="cellIs" dxfId="7" priority="11" operator="equal">
      <formula>0</formula>
    </cfRule>
    <cfRule type="expression" dxfId="6" priority="12">
      <formula>0</formula>
    </cfRule>
  </conditionalFormatting>
  <conditionalFormatting sqref="E17:G20">
    <cfRule type="cellIs" dxfId="5" priority="9" operator="equal">
      <formula>0</formula>
    </cfRule>
    <cfRule type="expression" dxfId="4" priority="10">
      <formula>0</formula>
    </cfRule>
  </conditionalFormatting>
  <conditionalFormatting sqref="E21:G24">
    <cfRule type="cellIs" dxfId="3" priority="7" operator="equal">
      <formula>0</formula>
    </cfRule>
    <cfRule type="expression" dxfId="2" priority="8">
      <formula>0</formula>
    </cfRule>
  </conditionalFormatting>
  <conditionalFormatting sqref="E25:G28">
    <cfRule type="cellIs" dxfId="1" priority="5" operator="equal">
      <formula>0</formula>
    </cfRule>
    <cfRule type="expression" dxfId="0" priority="6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3" fitToHeight="0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B1906-3313-44D6-A9B4-438E7C06F8CE}">
  <sheetPr>
    <pageSetUpPr fitToPage="1"/>
  </sheetPr>
  <dimension ref="A1:AB37"/>
  <sheetViews>
    <sheetView showZeros="0" workbookViewId="0">
      <selection activeCell="D2" sqref="D2"/>
    </sheetView>
  </sheetViews>
  <sheetFormatPr defaultRowHeight="18.75" x14ac:dyDescent="0.4"/>
  <cols>
    <col min="1" max="1" width="3.75" customWidth="1"/>
    <col min="2" max="2" width="0.875" customWidth="1"/>
    <col min="3" max="3" width="1.125" customWidth="1"/>
    <col min="4" max="4" width="13.5" customWidth="1"/>
    <col min="5" max="7" width="5" customWidth="1"/>
    <col min="8" max="16" width="7" customWidth="1"/>
  </cols>
  <sheetData>
    <row r="1" spans="1:17" x14ac:dyDescent="0.4">
      <c r="A1" s="39">
        <f>年度!C8</f>
        <v>44927</v>
      </c>
      <c r="B1" s="12"/>
      <c r="D1" s="3"/>
      <c r="E1" s="3"/>
      <c r="F1" s="3"/>
    </row>
    <row r="2" spans="1:17" ht="29.25" customHeight="1" thickBot="1" x14ac:dyDescent="0.45">
      <c r="D2" s="20" t="str">
        <f>YEAR(A1)&amp;"年"</f>
        <v>2023年</v>
      </c>
      <c r="E2" s="18" t="str">
        <f>MONTH(A1)&amp;"月"</f>
        <v>1月</v>
      </c>
      <c r="F2" s="19"/>
      <c r="G2" s="3"/>
    </row>
    <row r="3" spans="1:17" ht="19.5" thickBot="1" x14ac:dyDescent="0.45">
      <c r="D3" s="41"/>
      <c r="E3" s="55" t="s">
        <v>3</v>
      </c>
      <c r="F3" s="55"/>
      <c r="G3" s="56"/>
      <c r="H3" s="57" t="s">
        <v>4</v>
      </c>
      <c r="I3" s="55"/>
      <c r="J3" s="56"/>
      <c r="K3" s="57" t="s">
        <v>5</v>
      </c>
      <c r="L3" s="55"/>
      <c r="M3" s="56"/>
      <c r="N3" s="57" t="s">
        <v>6</v>
      </c>
      <c r="O3" s="55"/>
      <c r="P3" s="56"/>
      <c r="Q3" s="58" t="s">
        <v>7</v>
      </c>
    </row>
    <row r="4" spans="1:17" s="1" customFormat="1" thickBot="1" x14ac:dyDescent="0.45">
      <c r="D4" s="17" t="s">
        <v>9</v>
      </c>
      <c r="E4" s="4" t="s">
        <v>0</v>
      </c>
      <c r="F4" s="5" t="s">
        <v>1</v>
      </c>
      <c r="G4" s="6" t="s">
        <v>2</v>
      </c>
      <c r="H4" s="7" t="s">
        <v>0</v>
      </c>
      <c r="I4" s="8" t="s">
        <v>1</v>
      </c>
      <c r="J4" s="9" t="s">
        <v>2</v>
      </c>
      <c r="K4" s="10" t="s">
        <v>0</v>
      </c>
      <c r="L4" s="8" t="s">
        <v>1</v>
      </c>
      <c r="M4" s="9" t="s">
        <v>2</v>
      </c>
      <c r="N4" s="10" t="s">
        <v>0</v>
      </c>
      <c r="O4" s="8" t="s">
        <v>1</v>
      </c>
      <c r="P4" s="9" t="s">
        <v>2</v>
      </c>
      <c r="Q4" s="59"/>
    </row>
    <row r="5" spans="1:17" ht="19.5" x14ac:dyDescent="0.4">
      <c r="D5" s="21">
        <f>$A$1</f>
        <v>44927</v>
      </c>
      <c r="E5" s="33">
        <f t="shared" ref="E5:G20" si="0">IF(COUNTA(H5+K5+N5)=0,"",(H5+K5+N5)/IF(COUNTA(H5,K5,N5)=0,1,COUNTA(H5,K5,N5)))</f>
        <v>0</v>
      </c>
      <c r="F5" s="34">
        <f t="shared" si="0"/>
        <v>0</v>
      </c>
      <c r="G5" s="35">
        <f t="shared" si="0"/>
        <v>0</v>
      </c>
      <c r="H5" s="23"/>
      <c r="I5" s="24"/>
      <c r="J5" s="25"/>
      <c r="K5" s="26"/>
      <c r="L5" s="24"/>
      <c r="M5" s="25"/>
      <c r="N5" s="23"/>
      <c r="O5" s="24"/>
      <c r="P5" s="27"/>
      <c r="Q5" s="13"/>
    </row>
    <row r="6" spans="1:17" ht="19.5" x14ac:dyDescent="0.4">
      <c r="D6" s="21">
        <f>$A$1+1</f>
        <v>44928</v>
      </c>
      <c r="E6" s="33">
        <f t="shared" si="0"/>
        <v>0</v>
      </c>
      <c r="F6" s="34">
        <f t="shared" si="0"/>
        <v>0</v>
      </c>
      <c r="G6" s="35">
        <f t="shared" si="0"/>
        <v>0</v>
      </c>
      <c r="H6" s="23"/>
      <c r="I6" s="24"/>
      <c r="J6" s="25"/>
      <c r="K6" s="26"/>
      <c r="L6" s="24"/>
      <c r="M6" s="25"/>
      <c r="N6" s="23"/>
      <c r="O6" s="24"/>
      <c r="P6" s="27"/>
      <c r="Q6" s="14"/>
    </row>
    <row r="7" spans="1:17" ht="19.5" x14ac:dyDescent="0.4">
      <c r="D7" s="21">
        <f>$A$1+2</f>
        <v>44929</v>
      </c>
      <c r="E7" s="33">
        <f t="shared" si="0"/>
        <v>0</v>
      </c>
      <c r="F7" s="34">
        <f t="shared" si="0"/>
        <v>0</v>
      </c>
      <c r="G7" s="35">
        <f t="shared" si="0"/>
        <v>0</v>
      </c>
      <c r="H7" s="23"/>
      <c r="I7" s="24"/>
      <c r="J7" s="25"/>
      <c r="K7" s="26"/>
      <c r="L7" s="24"/>
      <c r="M7" s="25"/>
      <c r="N7" s="23"/>
      <c r="O7" s="24"/>
      <c r="P7" s="27"/>
      <c r="Q7" s="14"/>
    </row>
    <row r="8" spans="1:17" ht="19.5" x14ac:dyDescent="0.4">
      <c r="D8" s="21">
        <f>$A$1+3</f>
        <v>44930</v>
      </c>
      <c r="E8" s="33">
        <f t="shared" si="0"/>
        <v>0</v>
      </c>
      <c r="F8" s="34">
        <f t="shared" si="0"/>
        <v>0</v>
      </c>
      <c r="G8" s="35">
        <f t="shared" si="0"/>
        <v>0</v>
      </c>
      <c r="H8" s="23"/>
      <c r="I8" s="24"/>
      <c r="J8" s="25"/>
      <c r="K8" s="26"/>
      <c r="L8" s="24"/>
      <c r="M8" s="25"/>
      <c r="N8" s="23"/>
      <c r="O8" s="24"/>
      <c r="P8" s="27"/>
      <c r="Q8" s="14"/>
    </row>
    <row r="9" spans="1:17" ht="19.5" x14ac:dyDescent="0.4">
      <c r="D9" s="21">
        <f>$A$1+4</f>
        <v>44931</v>
      </c>
      <c r="E9" s="33">
        <f t="shared" si="0"/>
        <v>0</v>
      </c>
      <c r="F9" s="34">
        <f t="shared" si="0"/>
        <v>0</v>
      </c>
      <c r="G9" s="35">
        <f t="shared" si="0"/>
        <v>0</v>
      </c>
      <c r="H9" s="23"/>
      <c r="I9" s="24"/>
      <c r="J9" s="25"/>
      <c r="K9" s="26"/>
      <c r="L9" s="24"/>
      <c r="M9" s="25"/>
      <c r="N9" s="23"/>
      <c r="O9" s="24"/>
      <c r="P9" s="27"/>
      <c r="Q9" s="14"/>
    </row>
    <row r="10" spans="1:17" ht="19.5" x14ac:dyDescent="0.4">
      <c r="D10" s="21">
        <f>$A$1+5</f>
        <v>44932</v>
      </c>
      <c r="E10" s="33">
        <f t="shared" si="0"/>
        <v>0</v>
      </c>
      <c r="F10" s="34">
        <f t="shared" si="0"/>
        <v>0</v>
      </c>
      <c r="G10" s="35">
        <f t="shared" si="0"/>
        <v>0</v>
      </c>
      <c r="H10" s="23"/>
      <c r="I10" s="24"/>
      <c r="J10" s="25"/>
      <c r="K10" s="26"/>
      <c r="L10" s="24"/>
      <c r="M10" s="25"/>
      <c r="N10" s="23"/>
      <c r="O10" s="24"/>
      <c r="P10" s="27"/>
      <c r="Q10" s="14"/>
    </row>
    <row r="11" spans="1:17" ht="19.5" x14ac:dyDescent="0.4">
      <c r="D11" s="21">
        <f>$A$1+6</f>
        <v>44933</v>
      </c>
      <c r="E11" s="33">
        <f t="shared" si="0"/>
        <v>0</v>
      </c>
      <c r="F11" s="34">
        <f t="shared" si="0"/>
        <v>0</v>
      </c>
      <c r="G11" s="35">
        <f t="shared" si="0"/>
        <v>0</v>
      </c>
      <c r="H11" s="23"/>
      <c r="I11" s="24"/>
      <c r="J11" s="25"/>
      <c r="K11" s="26"/>
      <c r="L11" s="24"/>
      <c r="M11" s="25"/>
      <c r="N11" s="23"/>
      <c r="O11" s="24"/>
      <c r="P11" s="27"/>
      <c r="Q11" s="14"/>
    </row>
    <row r="12" spans="1:17" ht="19.5" x14ac:dyDescent="0.4">
      <c r="D12" s="21">
        <f>$A$1+7</f>
        <v>44934</v>
      </c>
      <c r="E12" s="33">
        <f t="shared" si="0"/>
        <v>0</v>
      </c>
      <c r="F12" s="34">
        <f t="shared" si="0"/>
        <v>0</v>
      </c>
      <c r="G12" s="35">
        <f t="shared" si="0"/>
        <v>0</v>
      </c>
      <c r="H12" s="23"/>
      <c r="I12" s="24"/>
      <c r="J12" s="25"/>
      <c r="K12" s="26"/>
      <c r="L12" s="24"/>
      <c r="M12" s="25"/>
      <c r="N12" s="23"/>
      <c r="O12" s="24"/>
      <c r="P12" s="27"/>
      <c r="Q12" s="14"/>
    </row>
    <row r="13" spans="1:17" ht="19.5" x14ac:dyDescent="0.4">
      <c r="D13" s="21">
        <f>$A$1+8</f>
        <v>44935</v>
      </c>
      <c r="E13" s="33">
        <f t="shared" si="0"/>
        <v>0</v>
      </c>
      <c r="F13" s="34">
        <f t="shared" si="0"/>
        <v>0</v>
      </c>
      <c r="G13" s="35">
        <f t="shared" si="0"/>
        <v>0</v>
      </c>
      <c r="H13" s="23"/>
      <c r="I13" s="24"/>
      <c r="J13" s="25"/>
      <c r="K13" s="26"/>
      <c r="L13" s="24"/>
      <c r="M13" s="25"/>
      <c r="N13" s="23"/>
      <c r="O13" s="24"/>
      <c r="P13" s="27"/>
      <c r="Q13" s="14"/>
    </row>
    <row r="14" spans="1:17" ht="19.5" x14ac:dyDescent="0.4">
      <c r="D14" s="21">
        <f>$A$1+9</f>
        <v>44936</v>
      </c>
      <c r="E14" s="33">
        <f t="shared" si="0"/>
        <v>0</v>
      </c>
      <c r="F14" s="34">
        <f t="shared" si="0"/>
        <v>0</v>
      </c>
      <c r="G14" s="35">
        <f t="shared" si="0"/>
        <v>0</v>
      </c>
      <c r="H14" s="23"/>
      <c r="I14" s="24"/>
      <c r="J14" s="25"/>
      <c r="K14" s="26"/>
      <c r="L14" s="24"/>
      <c r="M14" s="25"/>
      <c r="N14" s="23"/>
      <c r="O14" s="24"/>
      <c r="P14" s="27"/>
      <c r="Q14" s="14"/>
    </row>
    <row r="15" spans="1:17" ht="19.5" x14ac:dyDescent="0.4">
      <c r="D15" s="21">
        <f>$A$1+10</f>
        <v>44937</v>
      </c>
      <c r="E15" s="33">
        <f t="shared" si="0"/>
        <v>0</v>
      </c>
      <c r="F15" s="34">
        <f t="shared" si="0"/>
        <v>0</v>
      </c>
      <c r="G15" s="35">
        <f t="shared" si="0"/>
        <v>0</v>
      </c>
      <c r="H15" s="23"/>
      <c r="I15" s="24"/>
      <c r="J15" s="25"/>
      <c r="K15" s="26"/>
      <c r="L15" s="24"/>
      <c r="M15" s="25"/>
      <c r="N15" s="23"/>
      <c r="O15" s="24"/>
      <c r="P15" s="27"/>
      <c r="Q15" s="14"/>
    </row>
    <row r="16" spans="1:17" ht="19.5" x14ac:dyDescent="0.4">
      <c r="D16" s="21">
        <f>$A$1+11</f>
        <v>44938</v>
      </c>
      <c r="E16" s="33">
        <f t="shared" si="0"/>
        <v>0</v>
      </c>
      <c r="F16" s="34">
        <f t="shared" si="0"/>
        <v>0</v>
      </c>
      <c r="G16" s="35">
        <f t="shared" si="0"/>
        <v>0</v>
      </c>
      <c r="H16" s="23"/>
      <c r="I16" s="24"/>
      <c r="J16" s="25"/>
      <c r="K16" s="26"/>
      <c r="L16" s="24"/>
      <c r="M16" s="25"/>
      <c r="N16" s="23"/>
      <c r="O16" s="24"/>
      <c r="P16" s="27"/>
      <c r="Q16" s="14"/>
    </row>
    <row r="17" spans="4:28" ht="19.5" x14ac:dyDescent="0.4">
      <c r="D17" s="21">
        <f>$A$1+12</f>
        <v>44939</v>
      </c>
      <c r="E17" s="33">
        <f t="shared" si="0"/>
        <v>0</v>
      </c>
      <c r="F17" s="34">
        <f t="shared" si="0"/>
        <v>0</v>
      </c>
      <c r="G17" s="35">
        <f t="shared" si="0"/>
        <v>0</v>
      </c>
      <c r="H17" s="23"/>
      <c r="I17" s="24"/>
      <c r="J17" s="25"/>
      <c r="K17" s="26"/>
      <c r="L17" s="24"/>
      <c r="M17" s="25"/>
      <c r="N17" s="23"/>
      <c r="O17" s="24"/>
      <c r="P17" s="27"/>
      <c r="Q17" s="14"/>
      <c r="R17" t="s">
        <v>8</v>
      </c>
    </row>
    <row r="18" spans="4:28" ht="19.5" x14ac:dyDescent="0.4">
      <c r="D18" s="21">
        <f>$A$1+13</f>
        <v>44940</v>
      </c>
      <c r="E18" s="33">
        <f t="shared" si="0"/>
        <v>0</v>
      </c>
      <c r="F18" s="34">
        <f t="shared" si="0"/>
        <v>0</v>
      </c>
      <c r="G18" s="35">
        <f t="shared" si="0"/>
        <v>0</v>
      </c>
      <c r="H18" s="23"/>
      <c r="I18" s="24"/>
      <c r="J18" s="25"/>
      <c r="K18" s="26"/>
      <c r="L18" s="24"/>
      <c r="M18" s="25"/>
      <c r="N18" s="23"/>
      <c r="O18" s="24"/>
      <c r="P18" s="27"/>
      <c r="Q18" s="14"/>
      <c r="AB18" s="11"/>
    </row>
    <row r="19" spans="4:28" ht="19.5" x14ac:dyDescent="0.4">
      <c r="D19" s="21">
        <f>$A$1+14</f>
        <v>44941</v>
      </c>
      <c r="E19" s="33">
        <f t="shared" si="0"/>
        <v>0</v>
      </c>
      <c r="F19" s="34">
        <f t="shared" si="0"/>
        <v>0</v>
      </c>
      <c r="G19" s="35">
        <f t="shared" si="0"/>
        <v>0</v>
      </c>
      <c r="H19" s="23"/>
      <c r="I19" s="24"/>
      <c r="J19" s="25"/>
      <c r="K19" s="26"/>
      <c r="L19" s="24"/>
      <c r="M19" s="25"/>
      <c r="N19" s="23"/>
      <c r="O19" s="24"/>
      <c r="P19" s="27"/>
      <c r="Q19" s="14"/>
    </row>
    <row r="20" spans="4:28" ht="19.5" x14ac:dyDescent="0.4">
      <c r="D20" s="21">
        <f>$A$1+15</f>
        <v>44942</v>
      </c>
      <c r="E20" s="33">
        <f t="shared" si="0"/>
        <v>0</v>
      </c>
      <c r="F20" s="34">
        <f t="shared" si="0"/>
        <v>0</v>
      </c>
      <c r="G20" s="35">
        <f t="shared" si="0"/>
        <v>0</v>
      </c>
      <c r="H20" s="23"/>
      <c r="I20" s="24"/>
      <c r="J20" s="25"/>
      <c r="K20" s="26"/>
      <c r="L20" s="24"/>
      <c r="M20" s="25"/>
      <c r="N20" s="23"/>
      <c r="O20" s="24"/>
      <c r="P20" s="27"/>
      <c r="Q20" s="14"/>
    </row>
    <row r="21" spans="4:28" ht="19.5" x14ac:dyDescent="0.4">
      <c r="D21" s="21">
        <f>$A$1+16</f>
        <v>44943</v>
      </c>
      <c r="E21" s="33">
        <f t="shared" ref="E21:G35" si="1">IF(COUNTA(H21+K21+N21)=0,"",(H21+K21+N21)/IF(COUNTA(H21,K21,N21)=0,1,COUNTA(H21,K21,N21)))</f>
        <v>0</v>
      </c>
      <c r="F21" s="34">
        <f t="shared" si="1"/>
        <v>0</v>
      </c>
      <c r="G21" s="35">
        <f t="shared" si="1"/>
        <v>0</v>
      </c>
      <c r="H21" s="23"/>
      <c r="I21" s="24"/>
      <c r="J21" s="25"/>
      <c r="K21" s="26"/>
      <c r="L21" s="24"/>
      <c r="M21" s="25"/>
      <c r="N21" s="23"/>
      <c r="O21" s="24"/>
      <c r="P21" s="27"/>
      <c r="Q21" s="14"/>
      <c r="R21" t="s">
        <v>8</v>
      </c>
    </row>
    <row r="22" spans="4:28" ht="19.5" x14ac:dyDescent="0.4">
      <c r="D22" s="21">
        <f>$A$1+17</f>
        <v>44944</v>
      </c>
      <c r="E22" s="33">
        <f t="shared" si="1"/>
        <v>0</v>
      </c>
      <c r="F22" s="34">
        <f t="shared" si="1"/>
        <v>0</v>
      </c>
      <c r="G22" s="35">
        <f t="shared" si="1"/>
        <v>0</v>
      </c>
      <c r="H22" s="23"/>
      <c r="I22" s="24"/>
      <c r="J22" s="25"/>
      <c r="K22" s="26"/>
      <c r="L22" s="24"/>
      <c r="M22" s="25"/>
      <c r="N22" s="23"/>
      <c r="O22" s="24"/>
      <c r="P22" s="27"/>
      <c r="Q22" s="14"/>
      <c r="R22" t="s">
        <v>8</v>
      </c>
    </row>
    <row r="23" spans="4:28" ht="19.5" x14ac:dyDescent="0.4">
      <c r="D23" s="21">
        <f>$A$1+18</f>
        <v>44945</v>
      </c>
      <c r="E23" s="33">
        <f t="shared" si="1"/>
        <v>0</v>
      </c>
      <c r="F23" s="34">
        <f t="shared" si="1"/>
        <v>0</v>
      </c>
      <c r="G23" s="35">
        <f t="shared" si="1"/>
        <v>0</v>
      </c>
      <c r="H23" s="23"/>
      <c r="I23" s="24"/>
      <c r="J23" s="25"/>
      <c r="K23" s="26"/>
      <c r="L23" s="24"/>
      <c r="M23" s="25"/>
      <c r="N23" s="23"/>
      <c r="O23" s="24"/>
      <c r="P23" s="27"/>
      <c r="Q23" s="14"/>
    </row>
    <row r="24" spans="4:28" ht="19.5" x14ac:dyDescent="0.4">
      <c r="D24" s="21">
        <f>$A$1+19</f>
        <v>44946</v>
      </c>
      <c r="E24" s="33">
        <f t="shared" si="1"/>
        <v>0</v>
      </c>
      <c r="F24" s="34">
        <f t="shared" si="1"/>
        <v>0</v>
      </c>
      <c r="G24" s="35">
        <f t="shared" si="1"/>
        <v>0</v>
      </c>
      <c r="H24" s="23"/>
      <c r="I24" s="24"/>
      <c r="J24" s="25"/>
      <c r="K24" s="26"/>
      <c r="L24" s="24"/>
      <c r="M24" s="25"/>
      <c r="N24" s="23"/>
      <c r="O24" s="24"/>
      <c r="P24" s="27"/>
      <c r="Q24" s="14"/>
    </row>
    <row r="25" spans="4:28" ht="19.5" x14ac:dyDescent="0.4">
      <c r="D25" s="21">
        <f>$A$1+20</f>
        <v>44947</v>
      </c>
      <c r="E25" s="33">
        <f t="shared" si="1"/>
        <v>0</v>
      </c>
      <c r="F25" s="34">
        <f t="shared" si="1"/>
        <v>0</v>
      </c>
      <c r="G25" s="35">
        <f t="shared" si="1"/>
        <v>0</v>
      </c>
      <c r="H25" s="23"/>
      <c r="I25" s="24"/>
      <c r="J25" s="25"/>
      <c r="K25" s="26"/>
      <c r="L25" s="24"/>
      <c r="M25" s="25"/>
      <c r="N25" s="23"/>
      <c r="O25" s="24"/>
      <c r="P25" s="27"/>
      <c r="Q25" s="14"/>
    </row>
    <row r="26" spans="4:28" ht="19.5" x14ac:dyDescent="0.4">
      <c r="D26" s="21">
        <f>$A$1+21</f>
        <v>44948</v>
      </c>
      <c r="E26" s="33">
        <f t="shared" si="1"/>
        <v>0</v>
      </c>
      <c r="F26" s="34">
        <f t="shared" si="1"/>
        <v>0</v>
      </c>
      <c r="G26" s="35">
        <f t="shared" si="1"/>
        <v>0</v>
      </c>
      <c r="H26" s="23"/>
      <c r="I26" s="24"/>
      <c r="J26" s="25"/>
      <c r="K26" s="26"/>
      <c r="L26" s="24"/>
      <c r="M26" s="25"/>
      <c r="N26" s="23"/>
      <c r="O26" s="24"/>
      <c r="P26" s="27"/>
      <c r="Q26" s="14"/>
    </row>
    <row r="27" spans="4:28" ht="19.5" x14ac:dyDescent="0.4">
      <c r="D27" s="21">
        <f>$A$1+22</f>
        <v>44949</v>
      </c>
      <c r="E27" s="33">
        <f t="shared" si="1"/>
        <v>0</v>
      </c>
      <c r="F27" s="34">
        <f t="shared" si="1"/>
        <v>0</v>
      </c>
      <c r="G27" s="35">
        <f t="shared" si="1"/>
        <v>0</v>
      </c>
      <c r="H27" s="23"/>
      <c r="I27" s="24"/>
      <c r="J27" s="25"/>
      <c r="K27" s="26"/>
      <c r="L27" s="24"/>
      <c r="M27" s="25"/>
      <c r="N27" s="23"/>
      <c r="O27" s="24"/>
      <c r="P27" s="27"/>
      <c r="Q27" s="14"/>
    </row>
    <row r="28" spans="4:28" ht="19.5" x14ac:dyDescent="0.4">
      <c r="D28" s="21">
        <f>$A$1+23</f>
        <v>44950</v>
      </c>
      <c r="E28" s="33">
        <f t="shared" si="1"/>
        <v>0</v>
      </c>
      <c r="F28" s="34">
        <f t="shared" si="1"/>
        <v>0</v>
      </c>
      <c r="G28" s="35">
        <f t="shared" si="1"/>
        <v>0</v>
      </c>
      <c r="H28" s="23"/>
      <c r="I28" s="24"/>
      <c r="J28" s="25"/>
      <c r="K28" s="26"/>
      <c r="L28" s="24"/>
      <c r="M28" s="25"/>
      <c r="N28" s="23"/>
      <c r="O28" s="24"/>
      <c r="P28" s="27"/>
      <c r="Q28" s="14"/>
    </row>
    <row r="29" spans="4:28" ht="19.5" x14ac:dyDescent="0.4">
      <c r="D29" s="21">
        <f>$A$1+24</f>
        <v>44951</v>
      </c>
      <c r="E29" s="33">
        <f t="shared" si="1"/>
        <v>0</v>
      </c>
      <c r="F29" s="34">
        <f t="shared" si="1"/>
        <v>0</v>
      </c>
      <c r="G29" s="35">
        <f t="shared" si="1"/>
        <v>0</v>
      </c>
      <c r="H29" s="23"/>
      <c r="I29" s="24"/>
      <c r="J29" s="25"/>
      <c r="K29" s="26"/>
      <c r="L29" s="24"/>
      <c r="M29" s="25"/>
      <c r="N29" s="23"/>
      <c r="O29" s="24"/>
      <c r="P29" s="27"/>
      <c r="Q29" s="14"/>
    </row>
    <row r="30" spans="4:28" ht="19.5" x14ac:dyDescent="0.4">
      <c r="D30" s="21">
        <f>$A$1+25</f>
        <v>44952</v>
      </c>
      <c r="E30" s="33">
        <f t="shared" si="1"/>
        <v>0</v>
      </c>
      <c r="F30" s="34">
        <f t="shared" si="1"/>
        <v>0</v>
      </c>
      <c r="G30" s="35">
        <f t="shared" si="1"/>
        <v>0</v>
      </c>
      <c r="H30" s="23"/>
      <c r="I30" s="24"/>
      <c r="J30" s="25"/>
      <c r="K30" s="26"/>
      <c r="L30" s="24"/>
      <c r="M30" s="25"/>
      <c r="N30" s="23"/>
      <c r="O30" s="24"/>
      <c r="P30" s="27"/>
      <c r="Q30" s="14"/>
    </row>
    <row r="31" spans="4:28" ht="19.5" x14ac:dyDescent="0.4">
      <c r="D31" s="21">
        <f>$A$1+26</f>
        <v>44953</v>
      </c>
      <c r="E31" s="33">
        <f t="shared" si="1"/>
        <v>0</v>
      </c>
      <c r="F31" s="34">
        <f t="shared" si="1"/>
        <v>0</v>
      </c>
      <c r="G31" s="35">
        <f t="shared" si="1"/>
        <v>0</v>
      </c>
      <c r="H31" s="23"/>
      <c r="I31" s="24"/>
      <c r="J31" s="25"/>
      <c r="K31" s="26"/>
      <c r="L31" s="24"/>
      <c r="M31" s="25"/>
      <c r="N31" s="23"/>
      <c r="O31" s="24"/>
      <c r="P31" s="27"/>
      <c r="Q31" s="14"/>
    </row>
    <row r="32" spans="4:28" ht="19.5" x14ac:dyDescent="0.4">
      <c r="D32" s="21">
        <f>$A$1+27</f>
        <v>44954</v>
      </c>
      <c r="E32" s="33">
        <f t="shared" si="1"/>
        <v>0</v>
      </c>
      <c r="F32" s="34">
        <f t="shared" si="1"/>
        <v>0</v>
      </c>
      <c r="G32" s="35">
        <f t="shared" si="1"/>
        <v>0</v>
      </c>
      <c r="H32" s="23"/>
      <c r="I32" s="24"/>
      <c r="J32" s="25"/>
      <c r="K32" s="26"/>
      <c r="L32" s="24"/>
      <c r="M32" s="25"/>
      <c r="N32" s="23"/>
      <c r="O32" s="24"/>
      <c r="P32" s="27"/>
      <c r="Q32" s="14"/>
    </row>
    <row r="33" spans="3:17" ht="19.5" x14ac:dyDescent="0.4">
      <c r="D33" s="21">
        <f>$A$1+28</f>
        <v>44955</v>
      </c>
      <c r="E33" s="33">
        <f t="shared" si="1"/>
        <v>0</v>
      </c>
      <c r="F33" s="34">
        <f t="shared" si="1"/>
        <v>0</v>
      </c>
      <c r="G33" s="35">
        <f t="shared" si="1"/>
        <v>0</v>
      </c>
      <c r="H33" s="23"/>
      <c r="I33" s="24"/>
      <c r="J33" s="25"/>
      <c r="K33" s="26"/>
      <c r="L33" s="24"/>
      <c r="M33" s="25"/>
      <c r="N33" s="23"/>
      <c r="O33" s="24"/>
      <c r="P33" s="27"/>
      <c r="Q33" s="14"/>
    </row>
    <row r="34" spans="3:17" ht="19.5" x14ac:dyDescent="0.4">
      <c r="D34" s="21">
        <f>$A$1+29</f>
        <v>44956</v>
      </c>
      <c r="E34" s="33">
        <f t="shared" si="1"/>
        <v>0</v>
      </c>
      <c r="F34" s="34">
        <f t="shared" si="1"/>
        <v>0</v>
      </c>
      <c r="G34" s="35">
        <f t="shared" si="1"/>
        <v>0</v>
      </c>
      <c r="H34" s="23"/>
      <c r="I34" s="24"/>
      <c r="J34" s="25"/>
      <c r="K34" s="26"/>
      <c r="L34" s="24"/>
      <c r="M34" s="25"/>
      <c r="N34" s="23"/>
      <c r="O34" s="24"/>
      <c r="P34" s="27"/>
      <c r="Q34" s="14"/>
    </row>
    <row r="35" spans="3:17" ht="19.5" x14ac:dyDescent="0.4">
      <c r="D35" s="22">
        <f>$A$1+30</f>
        <v>44957</v>
      </c>
      <c r="E35" s="33">
        <f t="shared" si="1"/>
        <v>0</v>
      </c>
      <c r="F35" s="34">
        <f t="shared" si="1"/>
        <v>0</v>
      </c>
      <c r="G35" s="35">
        <f t="shared" si="1"/>
        <v>0</v>
      </c>
      <c r="H35" s="23"/>
      <c r="I35" s="24"/>
      <c r="J35" s="25"/>
      <c r="K35" s="26"/>
      <c r="L35" s="24"/>
      <c r="M35" s="25"/>
      <c r="N35" s="23"/>
      <c r="O35" s="24"/>
      <c r="P35" s="27"/>
      <c r="Q35" s="14"/>
    </row>
    <row r="36" spans="3:17" ht="20.25" thickBot="1" x14ac:dyDescent="0.45">
      <c r="D36" s="21"/>
      <c r="E36" s="36"/>
      <c r="F36" s="37"/>
      <c r="G36" s="38"/>
      <c r="H36" s="28"/>
      <c r="I36" s="29"/>
      <c r="J36" s="30"/>
      <c r="K36" s="31"/>
      <c r="L36" s="29"/>
      <c r="M36" s="30"/>
      <c r="N36" s="28"/>
      <c r="O36" s="29"/>
      <c r="P36" s="32"/>
      <c r="Q36" s="15"/>
    </row>
    <row r="37" spans="3:17" x14ac:dyDescent="0.4">
      <c r="C37" s="3"/>
      <c r="D37" s="2"/>
    </row>
  </sheetData>
  <mergeCells count="5">
    <mergeCell ref="E3:G3"/>
    <mergeCell ref="H3:J3"/>
    <mergeCell ref="K3:M3"/>
    <mergeCell ref="N3:P3"/>
    <mergeCell ref="Q3:Q4"/>
  </mergeCells>
  <phoneticPr fontId="2"/>
  <conditionalFormatting sqref="E36:G36 E5:G8">
    <cfRule type="cellIs" dxfId="247" priority="20" operator="equal">
      <formula>0</formula>
    </cfRule>
    <cfRule type="expression" dxfId="246" priority="21">
      <formula>0</formula>
    </cfRule>
  </conditionalFormatting>
  <conditionalFormatting sqref="D32">
    <cfRule type="expression" dxfId="245" priority="16">
      <formula>"month($D$33)&lt;&gt;month($D$32)"</formula>
    </cfRule>
    <cfRule type="expression" dxfId="244" priority="17">
      <formula>"month($D$34)&lt;&gt;month($D$32)"</formula>
    </cfRule>
    <cfRule type="expression" dxfId="243" priority="19">
      <formula>"month($D$33)&lt;&gt;month($D$32)"</formula>
    </cfRule>
  </conditionalFormatting>
  <conditionalFormatting sqref="D33">
    <cfRule type="expression" dxfId="242" priority="18">
      <formula>"month($D$34)&lt;&gt;month($D$33)"</formula>
    </cfRule>
  </conditionalFormatting>
  <conditionalFormatting sqref="D35">
    <cfRule type="expression" dxfId="241" priority="15">
      <formula>"month($D$36)&lt;&gt;month($D$33)"</formula>
    </cfRule>
  </conditionalFormatting>
  <conditionalFormatting sqref="E32:G35">
    <cfRule type="cellIs" dxfId="240" priority="1" operator="equal">
      <formula>0</formula>
    </cfRule>
    <cfRule type="expression" dxfId="239" priority="2">
      <formula>0</formula>
    </cfRule>
  </conditionalFormatting>
  <conditionalFormatting sqref="E29:G31">
    <cfRule type="cellIs" dxfId="238" priority="3" operator="equal">
      <formula>0</formula>
    </cfRule>
    <cfRule type="expression" dxfId="237" priority="4">
      <formula>0</formula>
    </cfRule>
  </conditionalFormatting>
  <conditionalFormatting sqref="E9:G12">
    <cfRule type="cellIs" dxfId="236" priority="13" operator="equal">
      <formula>0</formula>
    </cfRule>
    <cfRule type="expression" dxfId="235" priority="14">
      <formula>0</formula>
    </cfRule>
  </conditionalFormatting>
  <conditionalFormatting sqref="E13:G16">
    <cfRule type="cellIs" dxfId="234" priority="11" operator="equal">
      <formula>0</formula>
    </cfRule>
    <cfRule type="expression" dxfId="233" priority="12">
      <formula>0</formula>
    </cfRule>
  </conditionalFormatting>
  <conditionalFormatting sqref="E17:G20">
    <cfRule type="cellIs" dxfId="232" priority="9" operator="equal">
      <formula>0</formula>
    </cfRule>
    <cfRule type="expression" dxfId="231" priority="10">
      <formula>0</formula>
    </cfRule>
  </conditionalFormatting>
  <conditionalFormatting sqref="E21:G24">
    <cfRule type="cellIs" dxfId="230" priority="7" operator="equal">
      <formula>0</formula>
    </cfRule>
    <cfRule type="expression" dxfId="229" priority="8">
      <formula>0</formula>
    </cfRule>
  </conditionalFormatting>
  <conditionalFormatting sqref="E25:G28">
    <cfRule type="cellIs" dxfId="228" priority="5" operator="equal">
      <formula>0</formula>
    </cfRule>
    <cfRule type="expression" dxfId="227" priority="6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3" fitToHeight="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951ED-5E73-437D-9E4C-2BBC74BD93F0}">
  <sheetPr>
    <pageSetUpPr fitToPage="1"/>
  </sheetPr>
  <dimension ref="A1:AB37"/>
  <sheetViews>
    <sheetView showZeros="0" workbookViewId="0">
      <selection activeCell="A2" sqref="A2"/>
    </sheetView>
  </sheetViews>
  <sheetFormatPr defaultRowHeight="18.75" x14ac:dyDescent="0.4"/>
  <cols>
    <col min="1" max="1" width="3.75" customWidth="1"/>
    <col min="2" max="2" width="0.875" customWidth="1"/>
    <col min="3" max="3" width="1.125" customWidth="1"/>
    <col min="4" max="4" width="13.5" customWidth="1"/>
    <col min="5" max="7" width="5" customWidth="1"/>
    <col min="8" max="16" width="7" customWidth="1"/>
  </cols>
  <sheetData>
    <row r="1" spans="1:17" x14ac:dyDescent="0.4">
      <c r="A1" s="45">
        <f>DATE(YEAR(年度!C8),MONTH(年度!C8)+1,DAY(年度!C8))</f>
        <v>44958</v>
      </c>
      <c r="B1" s="12"/>
      <c r="D1" s="3"/>
      <c r="E1" s="3"/>
      <c r="F1" s="3"/>
    </row>
    <row r="2" spans="1:17" ht="29.25" customHeight="1" thickBot="1" x14ac:dyDescent="0.45">
      <c r="D2" s="20" t="str">
        <f>YEAR(A1)&amp;"年"</f>
        <v>2023年</v>
      </c>
      <c r="E2" s="18" t="str">
        <f>MONTH(A1)&amp;"月"</f>
        <v>2月</v>
      </c>
      <c r="F2" s="19"/>
      <c r="G2" s="3"/>
    </row>
    <row r="3" spans="1:17" ht="19.5" thickBot="1" x14ac:dyDescent="0.45">
      <c r="D3" s="41"/>
      <c r="E3" s="55" t="s">
        <v>3</v>
      </c>
      <c r="F3" s="55"/>
      <c r="G3" s="56"/>
      <c r="H3" s="57" t="s">
        <v>4</v>
      </c>
      <c r="I3" s="55"/>
      <c r="J3" s="56"/>
      <c r="K3" s="57" t="s">
        <v>5</v>
      </c>
      <c r="L3" s="55"/>
      <c r="M3" s="56"/>
      <c r="N3" s="57" t="s">
        <v>6</v>
      </c>
      <c r="O3" s="55"/>
      <c r="P3" s="56"/>
      <c r="Q3" s="58" t="s">
        <v>7</v>
      </c>
    </row>
    <row r="4" spans="1:17" s="1" customFormat="1" thickBot="1" x14ac:dyDescent="0.45">
      <c r="D4" s="17" t="s">
        <v>9</v>
      </c>
      <c r="E4" s="4" t="s">
        <v>0</v>
      </c>
      <c r="F4" s="5" t="s">
        <v>1</v>
      </c>
      <c r="G4" s="6" t="s">
        <v>2</v>
      </c>
      <c r="H4" s="7" t="s">
        <v>0</v>
      </c>
      <c r="I4" s="8" t="s">
        <v>1</v>
      </c>
      <c r="J4" s="9" t="s">
        <v>2</v>
      </c>
      <c r="K4" s="10" t="s">
        <v>0</v>
      </c>
      <c r="L4" s="8" t="s">
        <v>1</v>
      </c>
      <c r="M4" s="9" t="s">
        <v>2</v>
      </c>
      <c r="N4" s="10" t="s">
        <v>0</v>
      </c>
      <c r="O4" s="8" t="s">
        <v>1</v>
      </c>
      <c r="P4" s="9" t="s">
        <v>2</v>
      </c>
      <c r="Q4" s="59"/>
    </row>
    <row r="5" spans="1:17" ht="19.5" x14ac:dyDescent="0.4">
      <c r="D5" s="21">
        <f>$A$1</f>
        <v>44958</v>
      </c>
      <c r="E5" s="33">
        <f t="shared" ref="E5:G20" si="0">IF(COUNTA(H5+K5+N5)=0,"",(H5+K5+N5)/IF(COUNTA(H5,K5,N5)=0,1,COUNTA(H5,K5,N5)))</f>
        <v>0</v>
      </c>
      <c r="F5" s="34">
        <f t="shared" si="0"/>
        <v>0</v>
      </c>
      <c r="G5" s="35">
        <f t="shared" si="0"/>
        <v>0</v>
      </c>
      <c r="H5" s="23"/>
      <c r="I5" s="24"/>
      <c r="J5" s="25"/>
      <c r="K5" s="26"/>
      <c r="L5" s="24"/>
      <c r="M5" s="25"/>
      <c r="N5" s="23"/>
      <c r="O5" s="24"/>
      <c r="P5" s="27"/>
      <c r="Q5" s="13"/>
    </row>
    <row r="6" spans="1:17" ht="19.5" x14ac:dyDescent="0.4">
      <c r="D6" s="21">
        <f>$A$1+1</f>
        <v>44959</v>
      </c>
      <c r="E6" s="33">
        <f t="shared" si="0"/>
        <v>0</v>
      </c>
      <c r="F6" s="34">
        <f t="shared" si="0"/>
        <v>0</v>
      </c>
      <c r="G6" s="35">
        <f t="shared" si="0"/>
        <v>0</v>
      </c>
      <c r="H6" s="23"/>
      <c r="I6" s="24"/>
      <c r="J6" s="25"/>
      <c r="K6" s="26"/>
      <c r="L6" s="24"/>
      <c r="M6" s="25"/>
      <c r="N6" s="23"/>
      <c r="O6" s="24"/>
      <c r="P6" s="27"/>
      <c r="Q6" s="14"/>
    </row>
    <row r="7" spans="1:17" ht="19.5" x14ac:dyDescent="0.4">
      <c r="D7" s="21">
        <f>$A$1+2</f>
        <v>44960</v>
      </c>
      <c r="E7" s="33">
        <f t="shared" si="0"/>
        <v>0</v>
      </c>
      <c r="F7" s="34">
        <f t="shared" si="0"/>
        <v>0</v>
      </c>
      <c r="G7" s="35">
        <f t="shared" si="0"/>
        <v>0</v>
      </c>
      <c r="H7" s="23"/>
      <c r="I7" s="24"/>
      <c r="J7" s="25"/>
      <c r="K7" s="26"/>
      <c r="L7" s="24"/>
      <c r="M7" s="25"/>
      <c r="N7" s="23"/>
      <c r="O7" s="24"/>
      <c r="P7" s="27"/>
      <c r="Q7" s="14"/>
    </row>
    <row r="8" spans="1:17" ht="19.5" x14ac:dyDescent="0.4">
      <c r="D8" s="21">
        <f>$A$1+3</f>
        <v>44961</v>
      </c>
      <c r="E8" s="33">
        <f t="shared" si="0"/>
        <v>0</v>
      </c>
      <c r="F8" s="34">
        <f t="shared" si="0"/>
        <v>0</v>
      </c>
      <c r="G8" s="35">
        <f t="shared" si="0"/>
        <v>0</v>
      </c>
      <c r="H8" s="23"/>
      <c r="I8" s="24"/>
      <c r="J8" s="25"/>
      <c r="K8" s="26"/>
      <c r="L8" s="24"/>
      <c r="M8" s="25"/>
      <c r="N8" s="23"/>
      <c r="O8" s="24"/>
      <c r="P8" s="27"/>
      <c r="Q8" s="14"/>
    </row>
    <row r="9" spans="1:17" ht="19.5" x14ac:dyDescent="0.4">
      <c r="D9" s="21">
        <f>$A$1+4</f>
        <v>44962</v>
      </c>
      <c r="E9" s="33">
        <f t="shared" si="0"/>
        <v>0</v>
      </c>
      <c r="F9" s="34">
        <f t="shared" si="0"/>
        <v>0</v>
      </c>
      <c r="G9" s="35">
        <f t="shared" si="0"/>
        <v>0</v>
      </c>
      <c r="H9" s="23"/>
      <c r="I9" s="24"/>
      <c r="J9" s="25"/>
      <c r="K9" s="26"/>
      <c r="L9" s="24"/>
      <c r="M9" s="25"/>
      <c r="N9" s="23"/>
      <c r="O9" s="24"/>
      <c r="P9" s="27"/>
      <c r="Q9" s="14"/>
    </row>
    <row r="10" spans="1:17" ht="19.5" x14ac:dyDescent="0.4">
      <c r="D10" s="21">
        <f>$A$1+5</f>
        <v>44963</v>
      </c>
      <c r="E10" s="33">
        <f t="shared" si="0"/>
        <v>0</v>
      </c>
      <c r="F10" s="34">
        <f t="shared" si="0"/>
        <v>0</v>
      </c>
      <c r="G10" s="35">
        <f t="shared" si="0"/>
        <v>0</v>
      </c>
      <c r="H10" s="23"/>
      <c r="I10" s="24"/>
      <c r="J10" s="25"/>
      <c r="K10" s="26"/>
      <c r="L10" s="24"/>
      <c r="M10" s="25"/>
      <c r="N10" s="23"/>
      <c r="O10" s="24"/>
      <c r="P10" s="27"/>
      <c r="Q10" s="14"/>
    </row>
    <row r="11" spans="1:17" ht="19.5" x14ac:dyDescent="0.4">
      <c r="D11" s="21">
        <f>$A$1+6</f>
        <v>44964</v>
      </c>
      <c r="E11" s="33">
        <f t="shared" si="0"/>
        <v>0</v>
      </c>
      <c r="F11" s="34">
        <f t="shared" si="0"/>
        <v>0</v>
      </c>
      <c r="G11" s="35">
        <f t="shared" si="0"/>
        <v>0</v>
      </c>
      <c r="H11" s="23"/>
      <c r="I11" s="24"/>
      <c r="J11" s="25"/>
      <c r="K11" s="26"/>
      <c r="L11" s="24"/>
      <c r="M11" s="25"/>
      <c r="N11" s="23"/>
      <c r="O11" s="24"/>
      <c r="P11" s="27"/>
      <c r="Q11" s="14"/>
    </row>
    <row r="12" spans="1:17" ht="19.5" x14ac:dyDescent="0.4">
      <c r="D12" s="21">
        <f>$A$1+7</f>
        <v>44965</v>
      </c>
      <c r="E12" s="33">
        <f t="shared" si="0"/>
        <v>0</v>
      </c>
      <c r="F12" s="34">
        <f t="shared" si="0"/>
        <v>0</v>
      </c>
      <c r="G12" s="35">
        <f t="shared" si="0"/>
        <v>0</v>
      </c>
      <c r="H12" s="23"/>
      <c r="I12" s="24"/>
      <c r="J12" s="25"/>
      <c r="K12" s="26"/>
      <c r="L12" s="24"/>
      <c r="M12" s="25"/>
      <c r="N12" s="23"/>
      <c r="O12" s="24"/>
      <c r="P12" s="27"/>
      <c r="Q12" s="14"/>
    </row>
    <row r="13" spans="1:17" ht="19.5" x14ac:dyDescent="0.4">
      <c r="D13" s="21">
        <f>$A$1+8</f>
        <v>44966</v>
      </c>
      <c r="E13" s="33">
        <f t="shared" si="0"/>
        <v>0</v>
      </c>
      <c r="F13" s="34">
        <f t="shared" si="0"/>
        <v>0</v>
      </c>
      <c r="G13" s="35">
        <f t="shared" si="0"/>
        <v>0</v>
      </c>
      <c r="H13" s="23"/>
      <c r="I13" s="24"/>
      <c r="J13" s="25"/>
      <c r="K13" s="26"/>
      <c r="L13" s="24"/>
      <c r="M13" s="25"/>
      <c r="N13" s="23"/>
      <c r="O13" s="24"/>
      <c r="P13" s="27"/>
      <c r="Q13" s="14"/>
    </row>
    <row r="14" spans="1:17" ht="19.5" x14ac:dyDescent="0.4">
      <c r="D14" s="21">
        <f>$A$1+9</f>
        <v>44967</v>
      </c>
      <c r="E14" s="33">
        <f t="shared" si="0"/>
        <v>0</v>
      </c>
      <c r="F14" s="34">
        <f t="shared" si="0"/>
        <v>0</v>
      </c>
      <c r="G14" s="35">
        <f t="shared" si="0"/>
        <v>0</v>
      </c>
      <c r="H14" s="23"/>
      <c r="I14" s="24"/>
      <c r="J14" s="25"/>
      <c r="K14" s="26"/>
      <c r="L14" s="24"/>
      <c r="M14" s="25"/>
      <c r="N14" s="23"/>
      <c r="O14" s="24"/>
      <c r="P14" s="27"/>
      <c r="Q14" s="14"/>
    </row>
    <row r="15" spans="1:17" ht="19.5" x14ac:dyDescent="0.4">
      <c r="D15" s="21">
        <f>$A$1+10</f>
        <v>44968</v>
      </c>
      <c r="E15" s="33">
        <f t="shared" si="0"/>
        <v>0</v>
      </c>
      <c r="F15" s="34">
        <f t="shared" si="0"/>
        <v>0</v>
      </c>
      <c r="G15" s="35">
        <f t="shared" si="0"/>
        <v>0</v>
      </c>
      <c r="H15" s="23"/>
      <c r="I15" s="24"/>
      <c r="J15" s="25"/>
      <c r="K15" s="26"/>
      <c r="L15" s="24"/>
      <c r="M15" s="25"/>
      <c r="N15" s="23"/>
      <c r="O15" s="24"/>
      <c r="P15" s="27"/>
      <c r="Q15" s="14"/>
    </row>
    <row r="16" spans="1:17" ht="19.5" x14ac:dyDescent="0.4">
      <c r="D16" s="21">
        <f>$A$1+11</f>
        <v>44969</v>
      </c>
      <c r="E16" s="33">
        <f t="shared" si="0"/>
        <v>0</v>
      </c>
      <c r="F16" s="34">
        <f t="shared" si="0"/>
        <v>0</v>
      </c>
      <c r="G16" s="35">
        <f t="shared" si="0"/>
        <v>0</v>
      </c>
      <c r="H16" s="23"/>
      <c r="I16" s="24"/>
      <c r="J16" s="25"/>
      <c r="K16" s="26"/>
      <c r="L16" s="24"/>
      <c r="M16" s="25"/>
      <c r="N16" s="23"/>
      <c r="O16" s="24"/>
      <c r="P16" s="27"/>
      <c r="Q16" s="14"/>
    </row>
    <row r="17" spans="4:28" ht="19.5" x14ac:dyDescent="0.4">
      <c r="D17" s="21">
        <f>$A$1+12</f>
        <v>44970</v>
      </c>
      <c r="E17" s="33">
        <f t="shared" si="0"/>
        <v>0</v>
      </c>
      <c r="F17" s="34">
        <f t="shared" si="0"/>
        <v>0</v>
      </c>
      <c r="G17" s="35">
        <f t="shared" si="0"/>
        <v>0</v>
      </c>
      <c r="H17" s="23"/>
      <c r="I17" s="24"/>
      <c r="J17" s="25"/>
      <c r="K17" s="26"/>
      <c r="L17" s="24"/>
      <c r="M17" s="25"/>
      <c r="N17" s="23"/>
      <c r="O17" s="24"/>
      <c r="P17" s="27"/>
      <c r="Q17" s="14"/>
      <c r="R17" t="s">
        <v>8</v>
      </c>
    </row>
    <row r="18" spans="4:28" ht="19.5" x14ac:dyDescent="0.4">
      <c r="D18" s="21">
        <f>$A$1+13</f>
        <v>44971</v>
      </c>
      <c r="E18" s="33">
        <f t="shared" si="0"/>
        <v>0</v>
      </c>
      <c r="F18" s="34">
        <f t="shared" si="0"/>
        <v>0</v>
      </c>
      <c r="G18" s="35">
        <f t="shared" si="0"/>
        <v>0</v>
      </c>
      <c r="H18" s="23"/>
      <c r="I18" s="24"/>
      <c r="J18" s="25"/>
      <c r="K18" s="26"/>
      <c r="L18" s="24"/>
      <c r="M18" s="25"/>
      <c r="N18" s="23"/>
      <c r="O18" s="24"/>
      <c r="P18" s="27"/>
      <c r="Q18" s="14"/>
      <c r="AB18" s="11"/>
    </row>
    <row r="19" spans="4:28" ht="19.5" x14ac:dyDescent="0.4">
      <c r="D19" s="21">
        <f>$A$1+14</f>
        <v>44972</v>
      </c>
      <c r="E19" s="33">
        <f t="shared" si="0"/>
        <v>0</v>
      </c>
      <c r="F19" s="34">
        <f t="shared" si="0"/>
        <v>0</v>
      </c>
      <c r="G19" s="35">
        <f t="shared" si="0"/>
        <v>0</v>
      </c>
      <c r="H19" s="23"/>
      <c r="I19" s="24"/>
      <c r="J19" s="25"/>
      <c r="K19" s="26"/>
      <c r="L19" s="24"/>
      <c r="M19" s="25"/>
      <c r="N19" s="23"/>
      <c r="O19" s="24"/>
      <c r="P19" s="27"/>
      <c r="Q19" s="14"/>
    </row>
    <row r="20" spans="4:28" ht="19.5" x14ac:dyDescent="0.4">
      <c r="D20" s="21">
        <f>$A$1+15</f>
        <v>44973</v>
      </c>
      <c r="E20" s="33">
        <f t="shared" si="0"/>
        <v>0</v>
      </c>
      <c r="F20" s="34">
        <f t="shared" si="0"/>
        <v>0</v>
      </c>
      <c r="G20" s="35">
        <f t="shared" si="0"/>
        <v>0</v>
      </c>
      <c r="H20" s="23"/>
      <c r="I20" s="24"/>
      <c r="J20" s="25"/>
      <c r="K20" s="26"/>
      <c r="L20" s="24"/>
      <c r="M20" s="25"/>
      <c r="N20" s="23"/>
      <c r="O20" s="24"/>
      <c r="P20" s="27"/>
      <c r="Q20" s="14"/>
    </row>
    <row r="21" spans="4:28" ht="19.5" x14ac:dyDescent="0.4">
      <c r="D21" s="21">
        <f>$A$1+16</f>
        <v>44974</v>
      </c>
      <c r="E21" s="33">
        <f t="shared" ref="E21:G32" si="1">IF(COUNTA(H21+K21+N21)=0,"",(H21+K21+N21)/IF(COUNTA(H21,K21,N21)=0,1,COUNTA(H21,K21,N21)))</f>
        <v>0</v>
      </c>
      <c r="F21" s="34">
        <f t="shared" si="1"/>
        <v>0</v>
      </c>
      <c r="G21" s="35">
        <f t="shared" si="1"/>
        <v>0</v>
      </c>
      <c r="H21" s="23"/>
      <c r="I21" s="24"/>
      <c r="J21" s="25"/>
      <c r="K21" s="26"/>
      <c r="L21" s="24"/>
      <c r="M21" s="25"/>
      <c r="N21" s="23"/>
      <c r="O21" s="24"/>
      <c r="P21" s="27"/>
      <c r="Q21" s="14"/>
      <c r="R21" t="s">
        <v>8</v>
      </c>
    </row>
    <row r="22" spans="4:28" ht="19.5" x14ac:dyDescent="0.4">
      <c r="D22" s="21">
        <f>$A$1+17</f>
        <v>44975</v>
      </c>
      <c r="E22" s="33">
        <f t="shared" si="1"/>
        <v>0</v>
      </c>
      <c r="F22" s="34">
        <f t="shared" si="1"/>
        <v>0</v>
      </c>
      <c r="G22" s="35">
        <f t="shared" si="1"/>
        <v>0</v>
      </c>
      <c r="H22" s="23"/>
      <c r="I22" s="24"/>
      <c r="J22" s="25"/>
      <c r="K22" s="26"/>
      <c r="L22" s="24"/>
      <c r="M22" s="25"/>
      <c r="N22" s="23"/>
      <c r="O22" s="24"/>
      <c r="P22" s="27"/>
      <c r="Q22" s="14"/>
      <c r="R22" t="s">
        <v>8</v>
      </c>
    </row>
    <row r="23" spans="4:28" ht="19.5" x14ac:dyDescent="0.4">
      <c r="D23" s="21">
        <f>$A$1+18</f>
        <v>44976</v>
      </c>
      <c r="E23" s="33">
        <f t="shared" si="1"/>
        <v>0</v>
      </c>
      <c r="F23" s="34">
        <f t="shared" si="1"/>
        <v>0</v>
      </c>
      <c r="G23" s="35">
        <f t="shared" si="1"/>
        <v>0</v>
      </c>
      <c r="H23" s="23"/>
      <c r="I23" s="24"/>
      <c r="J23" s="25"/>
      <c r="K23" s="26"/>
      <c r="L23" s="24"/>
      <c r="M23" s="25"/>
      <c r="N23" s="23"/>
      <c r="O23" s="24"/>
      <c r="P23" s="27"/>
      <c r="Q23" s="14"/>
    </row>
    <row r="24" spans="4:28" ht="19.5" x14ac:dyDescent="0.4">
      <c r="D24" s="21">
        <f>$A$1+19</f>
        <v>44977</v>
      </c>
      <c r="E24" s="33">
        <f t="shared" si="1"/>
        <v>0</v>
      </c>
      <c r="F24" s="34">
        <f t="shared" si="1"/>
        <v>0</v>
      </c>
      <c r="G24" s="35">
        <f t="shared" si="1"/>
        <v>0</v>
      </c>
      <c r="H24" s="23"/>
      <c r="I24" s="24"/>
      <c r="J24" s="25"/>
      <c r="K24" s="26"/>
      <c r="L24" s="24"/>
      <c r="M24" s="25"/>
      <c r="N24" s="23"/>
      <c r="O24" s="24"/>
      <c r="P24" s="27"/>
      <c r="Q24" s="14"/>
    </row>
    <row r="25" spans="4:28" ht="19.5" x14ac:dyDescent="0.4">
      <c r="D25" s="21">
        <f>$A$1+20</f>
        <v>44978</v>
      </c>
      <c r="E25" s="33">
        <f t="shared" si="1"/>
        <v>0</v>
      </c>
      <c r="F25" s="34">
        <f t="shared" si="1"/>
        <v>0</v>
      </c>
      <c r="G25" s="35">
        <f t="shared" si="1"/>
        <v>0</v>
      </c>
      <c r="H25" s="23"/>
      <c r="I25" s="24"/>
      <c r="J25" s="25"/>
      <c r="K25" s="26"/>
      <c r="L25" s="24"/>
      <c r="M25" s="25"/>
      <c r="N25" s="23"/>
      <c r="O25" s="24"/>
      <c r="P25" s="27"/>
      <c r="Q25" s="14"/>
    </row>
    <row r="26" spans="4:28" ht="19.5" x14ac:dyDescent="0.4">
      <c r="D26" s="21">
        <f>$A$1+21</f>
        <v>44979</v>
      </c>
      <c r="E26" s="33">
        <f t="shared" si="1"/>
        <v>0</v>
      </c>
      <c r="F26" s="34">
        <f t="shared" si="1"/>
        <v>0</v>
      </c>
      <c r="G26" s="35">
        <f t="shared" si="1"/>
        <v>0</v>
      </c>
      <c r="H26" s="23"/>
      <c r="I26" s="24"/>
      <c r="J26" s="25"/>
      <c r="K26" s="26"/>
      <c r="L26" s="24"/>
      <c r="M26" s="25"/>
      <c r="N26" s="23"/>
      <c r="O26" s="24"/>
      <c r="P26" s="27"/>
      <c r="Q26" s="14"/>
    </row>
    <row r="27" spans="4:28" ht="19.5" x14ac:dyDescent="0.4">
      <c r="D27" s="21">
        <f>$A$1+22</f>
        <v>44980</v>
      </c>
      <c r="E27" s="33">
        <f t="shared" si="1"/>
        <v>0</v>
      </c>
      <c r="F27" s="34">
        <f t="shared" si="1"/>
        <v>0</v>
      </c>
      <c r="G27" s="35">
        <f t="shared" si="1"/>
        <v>0</v>
      </c>
      <c r="H27" s="23"/>
      <c r="I27" s="24"/>
      <c r="J27" s="25"/>
      <c r="K27" s="26"/>
      <c r="L27" s="24"/>
      <c r="M27" s="25"/>
      <c r="N27" s="23"/>
      <c r="O27" s="24"/>
      <c r="P27" s="27"/>
      <c r="Q27" s="14"/>
    </row>
    <row r="28" spans="4:28" ht="19.5" x14ac:dyDescent="0.4">
      <c r="D28" s="21">
        <f>$A$1+23</f>
        <v>44981</v>
      </c>
      <c r="E28" s="33">
        <f t="shared" si="1"/>
        <v>0</v>
      </c>
      <c r="F28" s="34">
        <f t="shared" si="1"/>
        <v>0</v>
      </c>
      <c r="G28" s="35">
        <f t="shared" si="1"/>
        <v>0</v>
      </c>
      <c r="H28" s="23"/>
      <c r="I28" s="24"/>
      <c r="J28" s="25"/>
      <c r="K28" s="26"/>
      <c r="L28" s="24"/>
      <c r="M28" s="25"/>
      <c r="N28" s="23"/>
      <c r="O28" s="24"/>
      <c r="P28" s="27"/>
      <c r="Q28" s="14"/>
    </row>
    <row r="29" spans="4:28" ht="19.5" x14ac:dyDescent="0.4">
      <c r="D29" s="21">
        <f>$A$1+24</f>
        <v>44982</v>
      </c>
      <c r="E29" s="33">
        <f t="shared" si="1"/>
        <v>0</v>
      </c>
      <c r="F29" s="34">
        <f t="shared" si="1"/>
        <v>0</v>
      </c>
      <c r="G29" s="35">
        <f t="shared" si="1"/>
        <v>0</v>
      </c>
      <c r="H29" s="23"/>
      <c r="I29" s="24"/>
      <c r="J29" s="25"/>
      <c r="K29" s="26"/>
      <c r="L29" s="24"/>
      <c r="M29" s="25"/>
      <c r="N29" s="23"/>
      <c r="O29" s="24"/>
      <c r="P29" s="27"/>
      <c r="Q29" s="14"/>
    </row>
    <row r="30" spans="4:28" ht="19.5" x14ac:dyDescent="0.4">
      <c r="D30" s="21">
        <f>$A$1+25</f>
        <v>44983</v>
      </c>
      <c r="E30" s="33">
        <f t="shared" si="1"/>
        <v>0</v>
      </c>
      <c r="F30" s="34">
        <f t="shared" si="1"/>
        <v>0</v>
      </c>
      <c r="G30" s="35">
        <f t="shared" si="1"/>
        <v>0</v>
      </c>
      <c r="H30" s="23"/>
      <c r="I30" s="24"/>
      <c r="J30" s="25"/>
      <c r="K30" s="26"/>
      <c r="L30" s="24"/>
      <c r="M30" s="25"/>
      <c r="N30" s="23"/>
      <c r="O30" s="24"/>
      <c r="P30" s="27"/>
      <c r="Q30" s="14"/>
    </row>
    <row r="31" spans="4:28" ht="19.5" x14ac:dyDescent="0.4">
      <c r="D31" s="21">
        <f>$A$1+26</f>
        <v>44984</v>
      </c>
      <c r="E31" s="33">
        <f t="shared" si="1"/>
        <v>0</v>
      </c>
      <c r="F31" s="34">
        <f t="shared" si="1"/>
        <v>0</v>
      </c>
      <c r="G31" s="35">
        <f t="shared" si="1"/>
        <v>0</v>
      </c>
      <c r="H31" s="23"/>
      <c r="I31" s="24"/>
      <c r="J31" s="25"/>
      <c r="K31" s="26"/>
      <c r="L31" s="24"/>
      <c r="M31" s="25"/>
      <c r="N31" s="23"/>
      <c r="O31" s="24"/>
      <c r="P31" s="27"/>
      <c r="Q31" s="14"/>
    </row>
    <row r="32" spans="4:28" ht="19.5" x14ac:dyDescent="0.4">
      <c r="D32" s="21">
        <f>$A$1+27</f>
        <v>44985</v>
      </c>
      <c r="E32" s="33">
        <f t="shared" si="1"/>
        <v>0</v>
      </c>
      <c r="F32" s="34">
        <f t="shared" si="1"/>
        <v>0</v>
      </c>
      <c r="G32" s="35">
        <f t="shared" si="1"/>
        <v>0</v>
      </c>
      <c r="H32" s="23"/>
      <c r="I32" s="24"/>
      <c r="J32" s="25"/>
      <c r="K32" s="26"/>
      <c r="L32" s="24"/>
      <c r="M32" s="25"/>
      <c r="N32" s="23"/>
      <c r="O32" s="24"/>
      <c r="P32" s="27"/>
      <c r="Q32" s="14"/>
    </row>
    <row r="33" spans="3:17" ht="19.5" x14ac:dyDescent="0.4">
      <c r="D33" s="21">
        <f>'2月'!A1</f>
        <v>44958</v>
      </c>
      <c r="E33" s="33">
        <f t="shared" ref="E33" si="2">IF(COUNTA(H33+K33+N33)=0,"",(H33+K33+N33)/IF(COUNTA(H33,K33,N33)=0,1,COUNTA(H33,K33,N33)))</f>
        <v>0</v>
      </c>
      <c r="F33" s="34">
        <f t="shared" ref="F33" si="3">IF(COUNTA(I33+L33+O33)=0,"",(I33+L33+O33)/IF(COUNTA(I33,L33,O33)=0,1,COUNTA(I33,L33,O33)))</f>
        <v>0</v>
      </c>
      <c r="G33" s="35">
        <f t="shared" ref="G33" si="4">IF(COUNTA(J33+M33+P33)=0,"",(J33+M33+P33)/IF(COUNTA(J33,M33,P33)=0,1,COUNTA(J33,M33,P33)))</f>
        <v>0</v>
      </c>
      <c r="H33" s="23"/>
      <c r="I33" s="24"/>
      <c r="J33" s="25"/>
      <c r="K33" s="26"/>
      <c r="L33" s="24"/>
      <c r="M33" s="25"/>
      <c r="N33" s="23"/>
      <c r="O33" s="24"/>
      <c r="P33" s="27"/>
      <c r="Q33" s="14"/>
    </row>
    <row r="34" spans="3:17" ht="19.5" x14ac:dyDescent="0.4">
      <c r="D34" s="21"/>
      <c r="E34" s="33"/>
      <c r="F34" s="34"/>
      <c r="G34" s="35"/>
      <c r="H34" s="23"/>
      <c r="I34" s="24"/>
      <c r="J34" s="25"/>
      <c r="K34" s="26"/>
      <c r="L34" s="24"/>
      <c r="M34" s="25"/>
      <c r="N34" s="23"/>
      <c r="O34" s="24"/>
      <c r="P34" s="27"/>
      <c r="Q34" s="14"/>
    </row>
    <row r="35" spans="3:17" ht="19.5" x14ac:dyDescent="0.4">
      <c r="D35" s="22"/>
      <c r="E35" s="33"/>
      <c r="F35" s="34"/>
      <c r="G35" s="35"/>
      <c r="H35" s="23"/>
      <c r="I35" s="24"/>
      <c r="J35" s="25"/>
      <c r="K35" s="26"/>
      <c r="L35" s="24"/>
      <c r="M35" s="25"/>
      <c r="N35" s="23"/>
      <c r="O35" s="24"/>
      <c r="P35" s="27"/>
      <c r="Q35" s="14"/>
    </row>
    <row r="36" spans="3:17" ht="20.25" thickBot="1" x14ac:dyDescent="0.45">
      <c r="D36" s="21"/>
      <c r="E36" s="36"/>
      <c r="F36" s="37"/>
      <c r="G36" s="38"/>
      <c r="H36" s="28"/>
      <c r="I36" s="29"/>
      <c r="J36" s="30"/>
      <c r="K36" s="31"/>
      <c r="L36" s="29"/>
      <c r="M36" s="30"/>
      <c r="N36" s="28"/>
      <c r="O36" s="29"/>
      <c r="P36" s="32"/>
      <c r="Q36" s="15"/>
    </row>
    <row r="37" spans="3:17" x14ac:dyDescent="0.4">
      <c r="C37" s="3"/>
      <c r="D37" s="2"/>
    </row>
  </sheetData>
  <mergeCells count="5">
    <mergeCell ref="E3:G3"/>
    <mergeCell ref="H3:J3"/>
    <mergeCell ref="K3:M3"/>
    <mergeCell ref="N3:P3"/>
    <mergeCell ref="Q3:Q4"/>
  </mergeCells>
  <phoneticPr fontId="2"/>
  <conditionalFormatting sqref="E36:G36 E5:G8">
    <cfRule type="cellIs" dxfId="226" priority="21" operator="equal">
      <formula>0</formula>
    </cfRule>
    <cfRule type="expression" dxfId="225" priority="22">
      <formula>0</formula>
    </cfRule>
  </conditionalFormatting>
  <conditionalFormatting sqref="D35">
    <cfRule type="expression" dxfId="224" priority="16">
      <formula>"month($D$36)&lt;&gt;month($D$33)"</formula>
    </cfRule>
  </conditionalFormatting>
  <conditionalFormatting sqref="E32:G35">
    <cfRule type="cellIs" dxfId="223" priority="2" operator="equal">
      <formula>0</formula>
    </cfRule>
    <cfRule type="expression" dxfId="222" priority="3">
      <formula>0</formula>
    </cfRule>
  </conditionalFormatting>
  <conditionalFormatting sqref="E29:G31">
    <cfRule type="cellIs" dxfId="221" priority="4" operator="equal">
      <formula>0</formula>
    </cfRule>
    <cfRule type="expression" dxfId="220" priority="5">
      <formula>0</formula>
    </cfRule>
  </conditionalFormatting>
  <conditionalFormatting sqref="E9:G12">
    <cfRule type="cellIs" dxfId="219" priority="14" operator="equal">
      <formula>0</formula>
    </cfRule>
    <cfRule type="expression" dxfId="218" priority="15">
      <formula>0</formula>
    </cfRule>
  </conditionalFormatting>
  <conditionalFormatting sqref="E13:G16">
    <cfRule type="cellIs" dxfId="217" priority="12" operator="equal">
      <formula>0</formula>
    </cfRule>
    <cfRule type="expression" dxfId="216" priority="13">
      <formula>0</formula>
    </cfRule>
  </conditionalFormatting>
  <conditionalFormatting sqref="E17:G20">
    <cfRule type="cellIs" dxfId="215" priority="10" operator="equal">
      <formula>0</formula>
    </cfRule>
    <cfRule type="expression" dxfId="214" priority="11">
      <formula>0</formula>
    </cfRule>
  </conditionalFormatting>
  <conditionalFormatting sqref="E21:G24">
    <cfRule type="cellIs" dxfId="213" priority="8" operator="equal">
      <formula>0</formula>
    </cfRule>
    <cfRule type="expression" dxfId="212" priority="9">
      <formula>0</formula>
    </cfRule>
  </conditionalFormatting>
  <conditionalFormatting sqref="E25:G28">
    <cfRule type="cellIs" dxfId="211" priority="6" operator="equal">
      <formula>0</formula>
    </cfRule>
    <cfRule type="expression" dxfId="210" priority="7">
      <formula>0</formula>
    </cfRule>
  </conditionalFormatting>
  <conditionalFormatting sqref="D33:D34">
    <cfRule type="expression" dxfId="209" priority="1">
      <formula>"MONTH(D33)&lt;&gt;MONTH(D32)"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3" fitToHeight="0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7B62A-8D13-4027-9AC0-22DB631BB21C}">
  <sheetPr>
    <pageSetUpPr fitToPage="1"/>
  </sheetPr>
  <dimension ref="A1:AB37"/>
  <sheetViews>
    <sheetView showZeros="0" topLeftCell="A2" workbookViewId="0"/>
  </sheetViews>
  <sheetFormatPr defaultRowHeight="18.75" x14ac:dyDescent="0.4"/>
  <cols>
    <col min="1" max="1" width="3.75" customWidth="1"/>
    <col min="2" max="2" width="0.875" customWidth="1"/>
    <col min="3" max="3" width="1.125" customWidth="1"/>
    <col min="4" max="4" width="13.5" customWidth="1"/>
    <col min="5" max="7" width="5" customWidth="1"/>
    <col min="8" max="16" width="7" customWidth="1"/>
  </cols>
  <sheetData>
    <row r="1" spans="1:17" x14ac:dyDescent="0.4">
      <c r="A1" s="39">
        <f>DATE(YEAR(年度!C8),MONTH(年度!C8)+2,DAY(年度!C8))</f>
        <v>44986</v>
      </c>
      <c r="B1" s="12"/>
      <c r="D1" s="3"/>
      <c r="E1" s="3"/>
      <c r="F1" s="3"/>
    </row>
    <row r="2" spans="1:17" ht="29.25" customHeight="1" thickBot="1" x14ac:dyDescent="0.45">
      <c r="D2" s="20" t="str">
        <f>YEAR(A1)&amp;"年"</f>
        <v>2023年</v>
      </c>
      <c r="E2" s="18" t="str">
        <f>MONTH(A1)&amp;"月"</f>
        <v>3月</v>
      </c>
      <c r="F2" s="19"/>
      <c r="G2" s="3"/>
    </row>
    <row r="3" spans="1:17" ht="19.5" thickBot="1" x14ac:dyDescent="0.45">
      <c r="D3" s="41"/>
      <c r="E3" s="55" t="s">
        <v>3</v>
      </c>
      <c r="F3" s="55"/>
      <c r="G3" s="56"/>
      <c r="H3" s="57" t="s">
        <v>4</v>
      </c>
      <c r="I3" s="55"/>
      <c r="J3" s="56"/>
      <c r="K3" s="57" t="s">
        <v>5</v>
      </c>
      <c r="L3" s="55"/>
      <c r="M3" s="56"/>
      <c r="N3" s="57" t="s">
        <v>6</v>
      </c>
      <c r="O3" s="55"/>
      <c r="P3" s="56"/>
      <c r="Q3" s="58" t="s">
        <v>7</v>
      </c>
    </row>
    <row r="4" spans="1:17" s="1" customFormat="1" thickBot="1" x14ac:dyDescent="0.45">
      <c r="D4" s="17" t="s">
        <v>9</v>
      </c>
      <c r="E4" s="4" t="s">
        <v>0</v>
      </c>
      <c r="F4" s="5" t="s">
        <v>1</v>
      </c>
      <c r="G4" s="6" t="s">
        <v>2</v>
      </c>
      <c r="H4" s="7" t="s">
        <v>0</v>
      </c>
      <c r="I4" s="8" t="s">
        <v>1</v>
      </c>
      <c r="J4" s="9" t="s">
        <v>2</v>
      </c>
      <c r="K4" s="10" t="s">
        <v>0</v>
      </c>
      <c r="L4" s="8" t="s">
        <v>1</v>
      </c>
      <c r="M4" s="9" t="s">
        <v>2</v>
      </c>
      <c r="N4" s="10" t="s">
        <v>0</v>
      </c>
      <c r="O4" s="8" t="s">
        <v>1</v>
      </c>
      <c r="P4" s="9" t="s">
        <v>2</v>
      </c>
      <c r="Q4" s="59"/>
    </row>
    <row r="5" spans="1:17" ht="19.5" x14ac:dyDescent="0.4">
      <c r="D5" s="21">
        <f>$A$1</f>
        <v>44986</v>
      </c>
      <c r="E5" s="33">
        <f t="shared" ref="E5:G20" si="0">IF(COUNTA(H5+K5+N5)=0,"",(H5+K5+N5)/IF(COUNTA(H5,K5,N5)=0,1,COUNTA(H5,K5,N5)))</f>
        <v>0</v>
      </c>
      <c r="F5" s="34">
        <f t="shared" si="0"/>
        <v>0</v>
      </c>
      <c r="G5" s="35">
        <f t="shared" si="0"/>
        <v>0</v>
      </c>
      <c r="H5" s="23"/>
      <c r="I5" s="24"/>
      <c r="J5" s="25"/>
      <c r="K5" s="26"/>
      <c r="L5" s="24"/>
      <c r="M5" s="25"/>
      <c r="N5" s="23"/>
      <c r="O5" s="24"/>
      <c r="P5" s="27"/>
      <c r="Q5" s="13"/>
    </row>
    <row r="6" spans="1:17" ht="19.5" x14ac:dyDescent="0.4">
      <c r="D6" s="21">
        <f>$A$1+1</f>
        <v>44987</v>
      </c>
      <c r="E6" s="33">
        <f t="shared" si="0"/>
        <v>0</v>
      </c>
      <c r="F6" s="34">
        <f t="shared" si="0"/>
        <v>0</v>
      </c>
      <c r="G6" s="35">
        <f t="shared" si="0"/>
        <v>0</v>
      </c>
      <c r="H6" s="23"/>
      <c r="I6" s="24"/>
      <c r="J6" s="25"/>
      <c r="K6" s="26"/>
      <c r="L6" s="24"/>
      <c r="M6" s="25"/>
      <c r="N6" s="23"/>
      <c r="O6" s="24"/>
      <c r="P6" s="27"/>
      <c r="Q6" s="14"/>
    </row>
    <row r="7" spans="1:17" ht="19.5" x14ac:dyDescent="0.4">
      <c r="D7" s="21">
        <f>$A$1+2</f>
        <v>44988</v>
      </c>
      <c r="E7" s="33">
        <f t="shared" si="0"/>
        <v>0</v>
      </c>
      <c r="F7" s="34">
        <f t="shared" si="0"/>
        <v>0</v>
      </c>
      <c r="G7" s="35">
        <f t="shared" si="0"/>
        <v>0</v>
      </c>
      <c r="H7" s="23"/>
      <c r="I7" s="24"/>
      <c r="J7" s="25"/>
      <c r="K7" s="26"/>
      <c r="L7" s="24"/>
      <c r="M7" s="25"/>
      <c r="N7" s="23"/>
      <c r="O7" s="24"/>
      <c r="P7" s="27"/>
      <c r="Q7" s="14"/>
    </row>
    <row r="8" spans="1:17" ht="19.5" x14ac:dyDescent="0.4">
      <c r="D8" s="21">
        <f>$A$1+3</f>
        <v>44989</v>
      </c>
      <c r="E8" s="33">
        <f t="shared" si="0"/>
        <v>0</v>
      </c>
      <c r="F8" s="34">
        <f t="shared" si="0"/>
        <v>0</v>
      </c>
      <c r="G8" s="35">
        <f t="shared" si="0"/>
        <v>0</v>
      </c>
      <c r="H8" s="23"/>
      <c r="I8" s="24"/>
      <c r="J8" s="25"/>
      <c r="K8" s="26"/>
      <c r="L8" s="24"/>
      <c r="M8" s="25"/>
      <c r="N8" s="23"/>
      <c r="O8" s="24"/>
      <c r="P8" s="27"/>
      <c r="Q8" s="14"/>
    </row>
    <row r="9" spans="1:17" ht="19.5" x14ac:dyDescent="0.4">
      <c r="D9" s="21">
        <f>$A$1+4</f>
        <v>44990</v>
      </c>
      <c r="E9" s="33">
        <f t="shared" si="0"/>
        <v>0</v>
      </c>
      <c r="F9" s="34">
        <f t="shared" si="0"/>
        <v>0</v>
      </c>
      <c r="G9" s="35">
        <f t="shared" si="0"/>
        <v>0</v>
      </c>
      <c r="H9" s="23"/>
      <c r="I9" s="24"/>
      <c r="J9" s="25"/>
      <c r="K9" s="26"/>
      <c r="L9" s="24"/>
      <c r="M9" s="25"/>
      <c r="N9" s="23"/>
      <c r="O9" s="24"/>
      <c r="P9" s="27"/>
      <c r="Q9" s="14"/>
    </row>
    <row r="10" spans="1:17" ht="19.5" x14ac:dyDescent="0.4">
      <c r="D10" s="21">
        <f>$A$1+5</f>
        <v>44991</v>
      </c>
      <c r="E10" s="33">
        <f t="shared" si="0"/>
        <v>0</v>
      </c>
      <c r="F10" s="34">
        <f t="shared" si="0"/>
        <v>0</v>
      </c>
      <c r="G10" s="35">
        <f t="shared" si="0"/>
        <v>0</v>
      </c>
      <c r="H10" s="23"/>
      <c r="I10" s="24"/>
      <c r="J10" s="25"/>
      <c r="K10" s="26"/>
      <c r="L10" s="24"/>
      <c r="M10" s="25"/>
      <c r="N10" s="23"/>
      <c r="O10" s="24"/>
      <c r="P10" s="27"/>
      <c r="Q10" s="14"/>
    </row>
    <row r="11" spans="1:17" ht="19.5" x14ac:dyDescent="0.4">
      <c r="D11" s="21">
        <f>$A$1+6</f>
        <v>44992</v>
      </c>
      <c r="E11" s="33">
        <f t="shared" si="0"/>
        <v>0</v>
      </c>
      <c r="F11" s="34">
        <f t="shared" si="0"/>
        <v>0</v>
      </c>
      <c r="G11" s="35">
        <f t="shared" si="0"/>
        <v>0</v>
      </c>
      <c r="H11" s="23"/>
      <c r="I11" s="24"/>
      <c r="J11" s="25"/>
      <c r="K11" s="26"/>
      <c r="L11" s="24"/>
      <c r="M11" s="25"/>
      <c r="N11" s="23"/>
      <c r="O11" s="24"/>
      <c r="P11" s="27"/>
      <c r="Q11" s="14"/>
    </row>
    <row r="12" spans="1:17" ht="19.5" x14ac:dyDescent="0.4">
      <c r="D12" s="21">
        <f>$A$1+7</f>
        <v>44993</v>
      </c>
      <c r="E12" s="33">
        <f t="shared" si="0"/>
        <v>0</v>
      </c>
      <c r="F12" s="34">
        <f t="shared" si="0"/>
        <v>0</v>
      </c>
      <c r="G12" s="35">
        <f t="shared" si="0"/>
        <v>0</v>
      </c>
      <c r="H12" s="23"/>
      <c r="I12" s="24"/>
      <c r="J12" s="25"/>
      <c r="K12" s="26"/>
      <c r="L12" s="24"/>
      <c r="M12" s="25"/>
      <c r="N12" s="23"/>
      <c r="O12" s="24"/>
      <c r="P12" s="27"/>
      <c r="Q12" s="14"/>
    </row>
    <row r="13" spans="1:17" ht="19.5" x14ac:dyDescent="0.4">
      <c r="D13" s="21">
        <f>$A$1+8</f>
        <v>44994</v>
      </c>
      <c r="E13" s="33">
        <f t="shared" si="0"/>
        <v>0</v>
      </c>
      <c r="F13" s="34">
        <f t="shared" si="0"/>
        <v>0</v>
      </c>
      <c r="G13" s="35">
        <f t="shared" si="0"/>
        <v>0</v>
      </c>
      <c r="H13" s="23"/>
      <c r="I13" s="24"/>
      <c r="J13" s="25"/>
      <c r="K13" s="26"/>
      <c r="L13" s="24"/>
      <c r="M13" s="25"/>
      <c r="N13" s="23"/>
      <c r="O13" s="24"/>
      <c r="P13" s="27"/>
      <c r="Q13" s="14"/>
    </row>
    <row r="14" spans="1:17" ht="19.5" x14ac:dyDescent="0.4">
      <c r="D14" s="21">
        <f>$A$1+9</f>
        <v>44995</v>
      </c>
      <c r="E14" s="33">
        <f t="shared" si="0"/>
        <v>0</v>
      </c>
      <c r="F14" s="34">
        <f t="shared" si="0"/>
        <v>0</v>
      </c>
      <c r="G14" s="35">
        <f t="shared" si="0"/>
        <v>0</v>
      </c>
      <c r="H14" s="23"/>
      <c r="I14" s="24"/>
      <c r="J14" s="25"/>
      <c r="K14" s="26"/>
      <c r="L14" s="24"/>
      <c r="M14" s="25"/>
      <c r="N14" s="23"/>
      <c r="O14" s="24"/>
      <c r="P14" s="27"/>
      <c r="Q14" s="14"/>
    </row>
    <row r="15" spans="1:17" ht="19.5" x14ac:dyDescent="0.4">
      <c r="D15" s="21">
        <f>$A$1+10</f>
        <v>44996</v>
      </c>
      <c r="E15" s="33">
        <f t="shared" si="0"/>
        <v>0</v>
      </c>
      <c r="F15" s="34">
        <f t="shared" si="0"/>
        <v>0</v>
      </c>
      <c r="G15" s="35">
        <f t="shared" si="0"/>
        <v>0</v>
      </c>
      <c r="H15" s="23"/>
      <c r="I15" s="24"/>
      <c r="J15" s="25"/>
      <c r="K15" s="26"/>
      <c r="L15" s="24"/>
      <c r="M15" s="25"/>
      <c r="N15" s="23"/>
      <c r="O15" s="24"/>
      <c r="P15" s="27"/>
      <c r="Q15" s="14"/>
    </row>
    <row r="16" spans="1:17" ht="19.5" x14ac:dyDescent="0.4">
      <c r="D16" s="21">
        <f>$A$1+11</f>
        <v>44997</v>
      </c>
      <c r="E16" s="33">
        <f t="shared" si="0"/>
        <v>0</v>
      </c>
      <c r="F16" s="34">
        <f t="shared" si="0"/>
        <v>0</v>
      </c>
      <c r="G16" s="35">
        <f t="shared" si="0"/>
        <v>0</v>
      </c>
      <c r="H16" s="23"/>
      <c r="I16" s="24"/>
      <c r="J16" s="25"/>
      <c r="K16" s="26"/>
      <c r="L16" s="24"/>
      <c r="M16" s="25"/>
      <c r="N16" s="23"/>
      <c r="O16" s="24"/>
      <c r="P16" s="27"/>
      <c r="Q16" s="14"/>
    </row>
    <row r="17" spans="4:28" ht="19.5" x14ac:dyDescent="0.4">
      <c r="D17" s="21">
        <f>$A$1+12</f>
        <v>44998</v>
      </c>
      <c r="E17" s="33">
        <f t="shared" si="0"/>
        <v>0</v>
      </c>
      <c r="F17" s="34">
        <f t="shared" si="0"/>
        <v>0</v>
      </c>
      <c r="G17" s="35">
        <f t="shared" si="0"/>
        <v>0</v>
      </c>
      <c r="H17" s="23"/>
      <c r="I17" s="24"/>
      <c r="J17" s="25"/>
      <c r="K17" s="26"/>
      <c r="L17" s="24"/>
      <c r="M17" s="25"/>
      <c r="N17" s="23"/>
      <c r="O17" s="24"/>
      <c r="P17" s="27"/>
      <c r="Q17" s="14"/>
      <c r="R17" t="s">
        <v>8</v>
      </c>
    </row>
    <row r="18" spans="4:28" ht="19.5" x14ac:dyDescent="0.4">
      <c r="D18" s="21">
        <f>$A$1+13</f>
        <v>44999</v>
      </c>
      <c r="E18" s="33">
        <f t="shared" si="0"/>
        <v>0</v>
      </c>
      <c r="F18" s="34">
        <f t="shared" si="0"/>
        <v>0</v>
      </c>
      <c r="G18" s="35">
        <f t="shared" si="0"/>
        <v>0</v>
      </c>
      <c r="H18" s="23"/>
      <c r="I18" s="24"/>
      <c r="J18" s="25"/>
      <c r="K18" s="26"/>
      <c r="L18" s="24"/>
      <c r="M18" s="25"/>
      <c r="N18" s="23"/>
      <c r="O18" s="24"/>
      <c r="P18" s="27"/>
      <c r="Q18" s="14"/>
      <c r="AB18" s="11"/>
    </row>
    <row r="19" spans="4:28" ht="19.5" x14ac:dyDescent="0.4">
      <c r="D19" s="21">
        <f>$A$1+14</f>
        <v>45000</v>
      </c>
      <c r="E19" s="33">
        <f t="shared" si="0"/>
        <v>0</v>
      </c>
      <c r="F19" s="34">
        <f t="shared" si="0"/>
        <v>0</v>
      </c>
      <c r="G19" s="35">
        <f t="shared" si="0"/>
        <v>0</v>
      </c>
      <c r="H19" s="23"/>
      <c r="I19" s="24"/>
      <c r="J19" s="25"/>
      <c r="K19" s="26"/>
      <c r="L19" s="24"/>
      <c r="M19" s="25"/>
      <c r="N19" s="23"/>
      <c r="O19" s="24"/>
      <c r="P19" s="27"/>
      <c r="Q19" s="14"/>
    </row>
    <row r="20" spans="4:28" ht="19.5" x14ac:dyDescent="0.4">
      <c r="D20" s="21">
        <f>$A$1+15</f>
        <v>45001</v>
      </c>
      <c r="E20" s="33">
        <f t="shared" si="0"/>
        <v>0</v>
      </c>
      <c r="F20" s="34">
        <f t="shared" si="0"/>
        <v>0</v>
      </c>
      <c r="G20" s="35">
        <f t="shared" si="0"/>
        <v>0</v>
      </c>
      <c r="H20" s="23"/>
      <c r="I20" s="24"/>
      <c r="J20" s="25"/>
      <c r="K20" s="26"/>
      <c r="L20" s="24"/>
      <c r="M20" s="25"/>
      <c r="N20" s="23"/>
      <c r="O20" s="24"/>
      <c r="P20" s="27"/>
      <c r="Q20" s="14"/>
    </row>
    <row r="21" spans="4:28" ht="19.5" x14ac:dyDescent="0.4">
      <c r="D21" s="21">
        <f>$A$1+16</f>
        <v>45002</v>
      </c>
      <c r="E21" s="33">
        <f t="shared" ref="E21:G35" si="1">IF(COUNTA(H21+K21+N21)=0,"",(H21+K21+N21)/IF(COUNTA(H21,K21,N21)=0,1,COUNTA(H21,K21,N21)))</f>
        <v>0</v>
      </c>
      <c r="F21" s="34">
        <f t="shared" si="1"/>
        <v>0</v>
      </c>
      <c r="G21" s="35">
        <f t="shared" si="1"/>
        <v>0</v>
      </c>
      <c r="H21" s="23"/>
      <c r="I21" s="24"/>
      <c r="J21" s="25"/>
      <c r="K21" s="26"/>
      <c r="L21" s="24"/>
      <c r="M21" s="25"/>
      <c r="N21" s="23"/>
      <c r="O21" s="24"/>
      <c r="P21" s="27"/>
      <c r="Q21" s="14"/>
      <c r="R21" t="s">
        <v>8</v>
      </c>
    </row>
    <row r="22" spans="4:28" ht="19.5" x14ac:dyDescent="0.4">
      <c r="D22" s="21">
        <f>$A$1+17</f>
        <v>45003</v>
      </c>
      <c r="E22" s="33">
        <f t="shared" si="1"/>
        <v>0</v>
      </c>
      <c r="F22" s="34">
        <f t="shared" si="1"/>
        <v>0</v>
      </c>
      <c r="G22" s="35">
        <f t="shared" si="1"/>
        <v>0</v>
      </c>
      <c r="H22" s="23"/>
      <c r="I22" s="24"/>
      <c r="J22" s="25"/>
      <c r="K22" s="26"/>
      <c r="L22" s="24"/>
      <c r="M22" s="25"/>
      <c r="N22" s="23"/>
      <c r="O22" s="24"/>
      <c r="P22" s="27"/>
      <c r="Q22" s="14"/>
      <c r="R22" t="s">
        <v>8</v>
      </c>
    </row>
    <row r="23" spans="4:28" ht="19.5" x14ac:dyDescent="0.4">
      <c r="D23" s="21">
        <f>$A$1+18</f>
        <v>45004</v>
      </c>
      <c r="E23" s="33">
        <f t="shared" si="1"/>
        <v>0</v>
      </c>
      <c r="F23" s="34">
        <f t="shared" si="1"/>
        <v>0</v>
      </c>
      <c r="G23" s="35">
        <f t="shared" si="1"/>
        <v>0</v>
      </c>
      <c r="H23" s="23"/>
      <c r="I23" s="24"/>
      <c r="J23" s="25"/>
      <c r="K23" s="26"/>
      <c r="L23" s="24"/>
      <c r="M23" s="25"/>
      <c r="N23" s="23"/>
      <c r="O23" s="24"/>
      <c r="P23" s="27"/>
      <c r="Q23" s="14"/>
    </row>
    <row r="24" spans="4:28" ht="19.5" x14ac:dyDescent="0.4">
      <c r="D24" s="21">
        <f>$A$1+19</f>
        <v>45005</v>
      </c>
      <c r="E24" s="33">
        <f t="shared" si="1"/>
        <v>0</v>
      </c>
      <c r="F24" s="34">
        <f t="shared" si="1"/>
        <v>0</v>
      </c>
      <c r="G24" s="35">
        <f t="shared" si="1"/>
        <v>0</v>
      </c>
      <c r="H24" s="23"/>
      <c r="I24" s="24"/>
      <c r="J24" s="25"/>
      <c r="K24" s="26"/>
      <c r="L24" s="24"/>
      <c r="M24" s="25"/>
      <c r="N24" s="23"/>
      <c r="O24" s="24"/>
      <c r="P24" s="27"/>
      <c r="Q24" s="14"/>
    </row>
    <row r="25" spans="4:28" ht="19.5" x14ac:dyDescent="0.4">
      <c r="D25" s="21">
        <f>$A$1+20</f>
        <v>45006</v>
      </c>
      <c r="E25" s="33">
        <f t="shared" si="1"/>
        <v>0</v>
      </c>
      <c r="F25" s="34">
        <f t="shared" si="1"/>
        <v>0</v>
      </c>
      <c r="G25" s="35">
        <f t="shared" si="1"/>
        <v>0</v>
      </c>
      <c r="H25" s="23"/>
      <c r="I25" s="24"/>
      <c r="J25" s="25"/>
      <c r="K25" s="26"/>
      <c r="L25" s="24"/>
      <c r="M25" s="25"/>
      <c r="N25" s="23"/>
      <c r="O25" s="24"/>
      <c r="P25" s="27"/>
      <c r="Q25" s="14"/>
    </row>
    <row r="26" spans="4:28" ht="19.5" x14ac:dyDescent="0.4">
      <c r="D26" s="21">
        <f>$A$1+21</f>
        <v>45007</v>
      </c>
      <c r="E26" s="33">
        <f t="shared" si="1"/>
        <v>0</v>
      </c>
      <c r="F26" s="34">
        <f t="shared" si="1"/>
        <v>0</v>
      </c>
      <c r="G26" s="35">
        <f t="shared" si="1"/>
        <v>0</v>
      </c>
      <c r="H26" s="23"/>
      <c r="I26" s="24"/>
      <c r="J26" s="25"/>
      <c r="K26" s="26"/>
      <c r="L26" s="24"/>
      <c r="M26" s="25"/>
      <c r="N26" s="23"/>
      <c r="O26" s="24"/>
      <c r="P26" s="27"/>
      <c r="Q26" s="14"/>
    </row>
    <row r="27" spans="4:28" ht="19.5" x14ac:dyDescent="0.4">
      <c r="D27" s="21">
        <f>$A$1+22</f>
        <v>45008</v>
      </c>
      <c r="E27" s="33">
        <f t="shared" si="1"/>
        <v>0</v>
      </c>
      <c r="F27" s="34">
        <f t="shared" si="1"/>
        <v>0</v>
      </c>
      <c r="G27" s="35">
        <f t="shared" si="1"/>
        <v>0</v>
      </c>
      <c r="H27" s="23"/>
      <c r="I27" s="24"/>
      <c r="J27" s="25"/>
      <c r="K27" s="26"/>
      <c r="L27" s="24"/>
      <c r="M27" s="25"/>
      <c r="N27" s="23"/>
      <c r="O27" s="24"/>
      <c r="P27" s="27"/>
      <c r="Q27" s="14"/>
    </row>
    <row r="28" spans="4:28" ht="19.5" x14ac:dyDescent="0.4">
      <c r="D28" s="21">
        <f>$A$1+23</f>
        <v>45009</v>
      </c>
      <c r="E28" s="33">
        <f t="shared" si="1"/>
        <v>0</v>
      </c>
      <c r="F28" s="34">
        <f t="shared" si="1"/>
        <v>0</v>
      </c>
      <c r="G28" s="35">
        <f t="shared" si="1"/>
        <v>0</v>
      </c>
      <c r="H28" s="23"/>
      <c r="I28" s="24"/>
      <c r="J28" s="25"/>
      <c r="K28" s="26"/>
      <c r="L28" s="24"/>
      <c r="M28" s="25"/>
      <c r="N28" s="23"/>
      <c r="O28" s="24"/>
      <c r="P28" s="27"/>
      <c r="Q28" s="14"/>
    </row>
    <row r="29" spans="4:28" ht="19.5" x14ac:dyDescent="0.4">
      <c r="D29" s="21">
        <f>$A$1+24</f>
        <v>45010</v>
      </c>
      <c r="E29" s="33">
        <f t="shared" si="1"/>
        <v>0</v>
      </c>
      <c r="F29" s="34">
        <f t="shared" si="1"/>
        <v>0</v>
      </c>
      <c r="G29" s="35">
        <f t="shared" si="1"/>
        <v>0</v>
      </c>
      <c r="H29" s="23"/>
      <c r="I29" s="24"/>
      <c r="J29" s="25"/>
      <c r="K29" s="26"/>
      <c r="L29" s="24"/>
      <c r="M29" s="25"/>
      <c r="N29" s="23"/>
      <c r="O29" s="24"/>
      <c r="P29" s="27"/>
      <c r="Q29" s="14"/>
    </row>
    <row r="30" spans="4:28" ht="19.5" x14ac:dyDescent="0.4">
      <c r="D30" s="21">
        <f>$A$1+25</f>
        <v>45011</v>
      </c>
      <c r="E30" s="33">
        <f t="shared" si="1"/>
        <v>0</v>
      </c>
      <c r="F30" s="34">
        <f t="shared" si="1"/>
        <v>0</v>
      </c>
      <c r="G30" s="35">
        <f t="shared" si="1"/>
        <v>0</v>
      </c>
      <c r="H30" s="23"/>
      <c r="I30" s="24"/>
      <c r="J30" s="25"/>
      <c r="K30" s="26"/>
      <c r="L30" s="24"/>
      <c r="M30" s="25"/>
      <c r="N30" s="23"/>
      <c r="O30" s="24"/>
      <c r="P30" s="27"/>
      <c r="Q30" s="14"/>
    </row>
    <row r="31" spans="4:28" ht="19.5" x14ac:dyDescent="0.4">
      <c r="D31" s="21">
        <f>$A$1+26</f>
        <v>45012</v>
      </c>
      <c r="E31" s="33">
        <f t="shared" si="1"/>
        <v>0</v>
      </c>
      <c r="F31" s="34">
        <f t="shared" si="1"/>
        <v>0</v>
      </c>
      <c r="G31" s="35">
        <f t="shared" si="1"/>
        <v>0</v>
      </c>
      <c r="H31" s="23"/>
      <c r="I31" s="24"/>
      <c r="J31" s="25"/>
      <c r="K31" s="26"/>
      <c r="L31" s="24"/>
      <c r="M31" s="25"/>
      <c r="N31" s="23"/>
      <c r="O31" s="24"/>
      <c r="P31" s="27"/>
      <c r="Q31" s="14"/>
    </row>
    <row r="32" spans="4:28" ht="19.5" x14ac:dyDescent="0.4">
      <c r="D32" s="21">
        <f>$A$1+27</f>
        <v>45013</v>
      </c>
      <c r="E32" s="33">
        <f t="shared" si="1"/>
        <v>0</v>
      </c>
      <c r="F32" s="34">
        <f t="shared" si="1"/>
        <v>0</v>
      </c>
      <c r="G32" s="35">
        <f t="shared" si="1"/>
        <v>0</v>
      </c>
      <c r="H32" s="23"/>
      <c r="I32" s="24"/>
      <c r="J32" s="25"/>
      <c r="K32" s="26"/>
      <c r="L32" s="24"/>
      <c r="M32" s="25"/>
      <c r="N32" s="23"/>
      <c r="O32" s="24"/>
      <c r="P32" s="27"/>
      <c r="Q32" s="14"/>
    </row>
    <row r="33" spans="3:17" ht="19.5" x14ac:dyDescent="0.4">
      <c r="D33" s="21">
        <f>$A$1+28</f>
        <v>45014</v>
      </c>
      <c r="E33" s="33">
        <f t="shared" si="1"/>
        <v>0</v>
      </c>
      <c r="F33" s="34">
        <f t="shared" si="1"/>
        <v>0</v>
      </c>
      <c r="G33" s="35">
        <f t="shared" si="1"/>
        <v>0</v>
      </c>
      <c r="H33" s="23"/>
      <c r="I33" s="24"/>
      <c r="J33" s="25"/>
      <c r="K33" s="26"/>
      <c r="L33" s="24"/>
      <c r="M33" s="25"/>
      <c r="N33" s="23"/>
      <c r="O33" s="24"/>
      <c r="P33" s="27"/>
      <c r="Q33" s="14"/>
    </row>
    <row r="34" spans="3:17" ht="19.5" x14ac:dyDescent="0.4">
      <c r="D34" s="21">
        <f>$A$1+29</f>
        <v>45015</v>
      </c>
      <c r="E34" s="33">
        <f t="shared" si="1"/>
        <v>0</v>
      </c>
      <c r="F34" s="34">
        <f t="shared" si="1"/>
        <v>0</v>
      </c>
      <c r="G34" s="35">
        <f t="shared" si="1"/>
        <v>0</v>
      </c>
      <c r="H34" s="23"/>
      <c r="I34" s="24"/>
      <c r="J34" s="25"/>
      <c r="K34" s="26"/>
      <c r="L34" s="24"/>
      <c r="M34" s="25"/>
      <c r="N34" s="23"/>
      <c r="O34" s="24"/>
      <c r="P34" s="27"/>
      <c r="Q34" s="14"/>
    </row>
    <row r="35" spans="3:17" ht="19.5" x14ac:dyDescent="0.4">
      <c r="D35" s="22">
        <f>$A$1+30</f>
        <v>45016</v>
      </c>
      <c r="E35" s="33">
        <f t="shared" si="1"/>
        <v>0</v>
      </c>
      <c r="F35" s="34">
        <f t="shared" si="1"/>
        <v>0</v>
      </c>
      <c r="G35" s="35">
        <f t="shared" si="1"/>
        <v>0</v>
      </c>
      <c r="H35" s="23"/>
      <c r="I35" s="24"/>
      <c r="J35" s="25"/>
      <c r="K35" s="26"/>
      <c r="L35" s="24"/>
      <c r="M35" s="25"/>
      <c r="N35" s="23"/>
      <c r="O35" s="24"/>
      <c r="P35" s="27"/>
      <c r="Q35" s="14"/>
    </row>
    <row r="36" spans="3:17" ht="20.25" thickBot="1" x14ac:dyDescent="0.45">
      <c r="D36" s="21"/>
      <c r="E36" s="36"/>
      <c r="F36" s="37"/>
      <c r="G36" s="38"/>
      <c r="H36" s="28"/>
      <c r="I36" s="29"/>
      <c r="J36" s="30"/>
      <c r="K36" s="31"/>
      <c r="L36" s="29"/>
      <c r="M36" s="30"/>
      <c r="N36" s="28"/>
      <c r="O36" s="29"/>
      <c r="P36" s="32"/>
      <c r="Q36" s="15"/>
    </row>
    <row r="37" spans="3:17" x14ac:dyDescent="0.4">
      <c r="C37" s="3"/>
      <c r="D37" s="2"/>
    </row>
  </sheetData>
  <mergeCells count="5">
    <mergeCell ref="E3:G3"/>
    <mergeCell ref="H3:J3"/>
    <mergeCell ref="K3:M3"/>
    <mergeCell ref="N3:P3"/>
    <mergeCell ref="Q3:Q4"/>
  </mergeCells>
  <phoneticPr fontId="2"/>
  <conditionalFormatting sqref="E36:G36 E5:G8">
    <cfRule type="cellIs" dxfId="208" priority="20" operator="equal">
      <formula>0</formula>
    </cfRule>
    <cfRule type="expression" dxfId="207" priority="21">
      <formula>0</formula>
    </cfRule>
  </conditionalFormatting>
  <conditionalFormatting sqref="D32">
    <cfRule type="expression" dxfId="206" priority="16">
      <formula>"month($D$33)&lt;&gt;month($D$32)"</formula>
    </cfRule>
    <cfRule type="expression" dxfId="205" priority="17">
      <formula>"month($D$34)&lt;&gt;month($D$32)"</formula>
    </cfRule>
    <cfRule type="expression" dxfId="204" priority="19">
      <formula>"month($D$33)&lt;&gt;month($D$32)"</formula>
    </cfRule>
  </conditionalFormatting>
  <conditionalFormatting sqref="D33">
    <cfRule type="expression" dxfId="203" priority="18">
      <formula>"month($D$34)&lt;&gt;month($D$33)"</formula>
    </cfRule>
  </conditionalFormatting>
  <conditionalFormatting sqref="D35">
    <cfRule type="expression" dxfId="202" priority="15">
      <formula>"month($D$36)&lt;&gt;month($D$33)"</formula>
    </cfRule>
  </conditionalFormatting>
  <conditionalFormatting sqref="E32:G35">
    <cfRule type="cellIs" dxfId="201" priority="1" operator="equal">
      <formula>0</formula>
    </cfRule>
    <cfRule type="expression" dxfId="200" priority="2">
      <formula>0</formula>
    </cfRule>
  </conditionalFormatting>
  <conditionalFormatting sqref="E29:G31">
    <cfRule type="cellIs" dxfId="199" priority="3" operator="equal">
      <formula>0</formula>
    </cfRule>
    <cfRule type="expression" dxfId="198" priority="4">
      <formula>0</formula>
    </cfRule>
  </conditionalFormatting>
  <conditionalFormatting sqref="E9:G12">
    <cfRule type="cellIs" dxfId="197" priority="13" operator="equal">
      <formula>0</formula>
    </cfRule>
    <cfRule type="expression" dxfId="196" priority="14">
      <formula>0</formula>
    </cfRule>
  </conditionalFormatting>
  <conditionalFormatting sqref="E13:G16">
    <cfRule type="cellIs" dxfId="195" priority="11" operator="equal">
      <formula>0</formula>
    </cfRule>
    <cfRule type="expression" dxfId="194" priority="12">
      <formula>0</formula>
    </cfRule>
  </conditionalFormatting>
  <conditionalFormatting sqref="E17:G20">
    <cfRule type="cellIs" dxfId="193" priority="9" operator="equal">
      <formula>0</formula>
    </cfRule>
    <cfRule type="expression" dxfId="192" priority="10">
      <formula>0</formula>
    </cfRule>
  </conditionalFormatting>
  <conditionalFormatting sqref="E21:G24">
    <cfRule type="cellIs" dxfId="191" priority="7" operator="equal">
      <formula>0</formula>
    </cfRule>
    <cfRule type="expression" dxfId="190" priority="8">
      <formula>0</formula>
    </cfRule>
  </conditionalFormatting>
  <conditionalFormatting sqref="E25:G28">
    <cfRule type="cellIs" dxfId="189" priority="5" operator="equal">
      <formula>0</formula>
    </cfRule>
    <cfRule type="expression" dxfId="188" priority="6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3" fitToHeight="0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453F6-47DE-480D-8D01-91385477BEC5}">
  <sheetPr>
    <pageSetUpPr fitToPage="1"/>
  </sheetPr>
  <dimension ref="A1:AB37"/>
  <sheetViews>
    <sheetView showZeros="0" topLeftCell="A2" workbookViewId="0"/>
  </sheetViews>
  <sheetFormatPr defaultRowHeight="18.75" x14ac:dyDescent="0.4"/>
  <cols>
    <col min="1" max="1" width="3.75" customWidth="1"/>
    <col min="2" max="2" width="0.875" customWidth="1"/>
    <col min="3" max="3" width="1.125" customWidth="1"/>
    <col min="4" max="4" width="13.5" customWidth="1"/>
    <col min="5" max="7" width="5" customWidth="1"/>
    <col min="8" max="16" width="7" customWidth="1"/>
  </cols>
  <sheetData>
    <row r="1" spans="1:17" x14ac:dyDescent="0.4">
      <c r="A1" s="39">
        <f>DATE(YEAR(年度!C8),MONTH(年度!C8)+3,DAY(年度!C8))</f>
        <v>45017</v>
      </c>
      <c r="B1" s="12"/>
      <c r="D1" s="3"/>
      <c r="E1" s="3"/>
      <c r="F1" s="3"/>
    </row>
    <row r="2" spans="1:17" ht="29.25" customHeight="1" thickBot="1" x14ac:dyDescent="0.45">
      <c r="D2" s="20" t="str">
        <f>YEAR(A1)&amp;"年"</f>
        <v>2023年</v>
      </c>
      <c r="E2" s="18" t="str">
        <f>MONTH(A1)&amp;"月"</f>
        <v>4月</v>
      </c>
      <c r="F2" s="19"/>
      <c r="G2" s="3"/>
    </row>
    <row r="3" spans="1:17" ht="19.5" thickBot="1" x14ac:dyDescent="0.45">
      <c r="D3" s="16"/>
      <c r="E3" s="55" t="s">
        <v>3</v>
      </c>
      <c r="F3" s="55"/>
      <c r="G3" s="56"/>
      <c r="H3" s="57" t="s">
        <v>4</v>
      </c>
      <c r="I3" s="55"/>
      <c r="J3" s="56"/>
      <c r="K3" s="57" t="s">
        <v>5</v>
      </c>
      <c r="L3" s="55"/>
      <c r="M3" s="56"/>
      <c r="N3" s="57" t="s">
        <v>6</v>
      </c>
      <c r="O3" s="55"/>
      <c r="P3" s="56"/>
      <c r="Q3" s="58" t="s">
        <v>7</v>
      </c>
    </row>
    <row r="4" spans="1:17" s="1" customFormat="1" thickBot="1" x14ac:dyDescent="0.45">
      <c r="D4" s="17" t="s">
        <v>9</v>
      </c>
      <c r="E4" s="4" t="s">
        <v>0</v>
      </c>
      <c r="F4" s="5" t="s">
        <v>1</v>
      </c>
      <c r="G4" s="6" t="s">
        <v>2</v>
      </c>
      <c r="H4" s="7" t="s">
        <v>0</v>
      </c>
      <c r="I4" s="8" t="s">
        <v>1</v>
      </c>
      <c r="J4" s="9" t="s">
        <v>2</v>
      </c>
      <c r="K4" s="10" t="s">
        <v>0</v>
      </c>
      <c r="L4" s="8" t="s">
        <v>1</v>
      </c>
      <c r="M4" s="9" t="s">
        <v>2</v>
      </c>
      <c r="N4" s="10" t="s">
        <v>0</v>
      </c>
      <c r="O4" s="8" t="s">
        <v>1</v>
      </c>
      <c r="P4" s="9" t="s">
        <v>2</v>
      </c>
      <c r="Q4" s="59"/>
    </row>
    <row r="5" spans="1:17" ht="19.5" x14ac:dyDescent="0.4">
      <c r="D5" s="21">
        <f>$A$1</f>
        <v>45017</v>
      </c>
      <c r="E5" s="33">
        <f t="shared" ref="E5:E8" si="0">IF(COUNTA(H5+K5+N5)=0,"",(H5+K5+N5)/IF(COUNTA(H5,K5,N5)=0,1,COUNTA(H5,K5,N5)))</f>
        <v>0</v>
      </c>
      <c r="F5" s="34">
        <f t="shared" ref="F5:F8" si="1">IF(COUNTA(I5+L5+O5)=0,"",(I5+L5+O5)/IF(COUNTA(I5,L5,O5)=0,1,COUNTA(I5,L5,O5)))</f>
        <v>0</v>
      </c>
      <c r="G5" s="35">
        <f t="shared" ref="G5:G8" si="2">IF(COUNTA(J5+M5+P5)=0,"",(J5+M5+P5)/IF(COUNTA(J5,M5,P5)=0,1,COUNTA(J5,M5,P5)))</f>
        <v>0</v>
      </c>
      <c r="H5" s="23"/>
      <c r="I5" s="24"/>
      <c r="J5" s="25"/>
      <c r="K5" s="26"/>
      <c r="L5" s="24"/>
      <c r="M5" s="25"/>
      <c r="N5" s="23"/>
      <c r="O5" s="24"/>
      <c r="P5" s="27"/>
      <c r="Q5" s="13"/>
    </row>
    <row r="6" spans="1:17" ht="19.5" x14ac:dyDescent="0.4">
      <c r="D6" s="21">
        <f>$A$1+1</f>
        <v>45018</v>
      </c>
      <c r="E6" s="33">
        <f t="shared" si="0"/>
        <v>0</v>
      </c>
      <c r="F6" s="34">
        <f t="shared" si="1"/>
        <v>0</v>
      </c>
      <c r="G6" s="35">
        <f t="shared" si="2"/>
        <v>0</v>
      </c>
      <c r="H6" s="23"/>
      <c r="I6" s="24"/>
      <c r="J6" s="25"/>
      <c r="K6" s="26"/>
      <c r="L6" s="24"/>
      <c r="M6" s="25"/>
      <c r="N6" s="23"/>
      <c r="O6" s="24"/>
      <c r="P6" s="27"/>
      <c r="Q6" s="14"/>
    </row>
    <row r="7" spans="1:17" ht="19.5" x14ac:dyDescent="0.4">
      <c r="D7" s="21">
        <f>$A$1+2</f>
        <v>45019</v>
      </c>
      <c r="E7" s="33">
        <f t="shared" si="0"/>
        <v>0</v>
      </c>
      <c r="F7" s="34">
        <f t="shared" si="1"/>
        <v>0</v>
      </c>
      <c r="G7" s="35">
        <f t="shared" si="2"/>
        <v>0</v>
      </c>
      <c r="H7" s="23"/>
      <c r="I7" s="24"/>
      <c r="J7" s="25"/>
      <c r="K7" s="26"/>
      <c r="L7" s="24"/>
      <c r="M7" s="25"/>
      <c r="N7" s="23"/>
      <c r="O7" s="24"/>
      <c r="P7" s="27"/>
      <c r="Q7" s="14"/>
    </row>
    <row r="8" spans="1:17" ht="19.5" x14ac:dyDescent="0.4">
      <c r="D8" s="21">
        <f>$A$1+3</f>
        <v>45020</v>
      </c>
      <c r="E8" s="33">
        <f t="shared" si="0"/>
        <v>0</v>
      </c>
      <c r="F8" s="34">
        <f t="shared" si="1"/>
        <v>0</v>
      </c>
      <c r="G8" s="35">
        <f t="shared" si="2"/>
        <v>0</v>
      </c>
      <c r="H8" s="23"/>
      <c r="I8" s="24"/>
      <c r="J8" s="25"/>
      <c r="K8" s="26"/>
      <c r="L8" s="24"/>
      <c r="M8" s="25"/>
      <c r="N8" s="23"/>
      <c r="O8" s="24"/>
      <c r="P8" s="27"/>
      <c r="Q8" s="14"/>
    </row>
    <row r="9" spans="1:17" ht="19.5" x14ac:dyDescent="0.4">
      <c r="D9" s="21">
        <f>$A$1+4</f>
        <v>45021</v>
      </c>
      <c r="E9" s="33">
        <f t="shared" ref="E9:E34" si="3">IF(COUNTA(H9+K9+N9)=0,"",(H9+K9+N9)/IF(COUNTA(H9,K9,N9)=0,1,COUNTA(H9,K9,N9)))</f>
        <v>0</v>
      </c>
      <c r="F9" s="34">
        <f t="shared" ref="F9:F34" si="4">IF(COUNTA(I9+L9+O9)=0,"",(I9+L9+O9)/IF(COUNTA(I9,L9,O9)=0,1,COUNTA(I9,L9,O9)))</f>
        <v>0</v>
      </c>
      <c r="G9" s="35">
        <f t="shared" ref="G9:G34" si="5">IF(COUNTA(J9+M9+P9)=0,"",(J9+M9+P9)/IF(COUNTA(J9,M9,P9)=0,1,COUNTA(J9,M9,P9)))</f>
        <v>0</v>
      </c>
      <c r="H9" s="23"/>
      <c r="I9" s="24"/>
      <c r="J9" s="25"/>
      <c r="K9" s="26"/>
      <c r="L9" s="24"/>
      <c r="M9" s="25"/>
      <c r="N9" s="23"/>
      <c r="O9" s="24"/>
      <c r="P9" s="27"/>
      <c r="Q9" s="14"/>
    </row>
    <row r="10" spans="1:17" ht="19.5" x14ac:dyDescent="0.4">
      <c r="D10" s="21">
        <f>$A$1+5</f>
        <v>45022</v>
      </c>
      <c r="E10" s="33">
        <f t="shared" si="3"/>
        <v>0</v>
      </c>
      <c r="F10" s="34">
        <f t="shared" si="4"/>
        <v>0</v>
      </c>
      <c r="G10" s="35">
        <f t="shared" si="5"/>
        <v>0</v>
      </c>
      <c r="H10" s="23"/>
      <c r="I10" s="24"/>
      <c r="J10" s="25"/>
      <c r="K10" s="26"/>
      <c r="L10" s="24"/>
      <c r="M10" s="25"/>
      <c r="N10" s="23"/>
      <c r="O10" s="24"/>
      <c r="P10" s="27"/>
      <c r="Q10" s="14"/>
    </row>
    <row r="11" spans="1:17" ht="19.5" x14ac:dyDescent="0.4">
      <c r="D11" s="21">
        <f>$A$1+6</f>
        <v>45023</v>
      </c>
      <c r="E11" s="33">
        <f t="shared" si="3"/>
        <v>0</v>
      </c>
      <c r="F11" s="34">
        <f t="shared" si="4"/>
        <v>0</v>
      </c>
      <c r="G11" s="35">
        <f t="shared" si="5"/>
        <v>0</v>
      </c>
      <c r="H11" s="23"/>
      <c r="I11" s="24"/>
      <c r="J11" s="25"/>
      <c r="K11" s="26"/>
      <c r="L11" s="24"/>
      <c r="M11" s="25"/>
      <c r="N11" s="23"/>
      <c r="O11" s="24"/>
      <c r="P11" s="27"/>
      <c r="Q11" s="14"/>
    </row>
    <row r="12" spans="1:17" ht="19.5" x14ac:dyDescent="0.4">
      <c r="D12" s="21">
        <f>$A$1+7</f>
        <v>45024</v>
      </c>
      <c r="E12" s="33">
        <f t="shared" si="3"/>
        <v>0</v>
      </c>
      <c r="F12" s="34">
        <f t="shared" si="4"/>
        <v>0</v>
      </c>
      <c r="G12" s="35">
        <f t="shared" si="5"/>
        <v>0</v>
      </c>
      <c r="H12" s="23"/>
      <c r="I12" s="24"/>
      <c r="J12" s="25"/>
      <c r="K12" s="26"/>
      <c r="L12" s="24"/>
      <c r="M12" s="25"/>
      <c r="N12" s="23"/>
      <c r="O12" s="24"/>
      <c r="P12" s="27"/>
      <c r="Q12" s="14"/>
    </row>
    <row r="13" spans="1:17" ht="19.5" x14ac:dyDescent="0.4">
      <c r="D13" s="21">
        <f>$A$1+8</f>
        <v>45025</v>
      </c>
      <c r="E13" s="33">
        <f t="shared" si="3"/>
        <v>0</v>
      </c>
      <c r="F13" s="34">
        <f t="shared" si="4"/>
        <v>0</v>
      </c>
      <c r="G13" s="35">
        <f t="shared" si="5"/>
        <v>0</v>
      </c>
      <c r="H13" s="23"/>
      <c r="I13" s="24"/>
      <c r="J13" s="25"/>
      <c r="K13" s="26"/>
      <c r="L13" s="24"/>
      <c r="M13" s="25"/>
      <c r="N13" s="23"/>
      <c r="O13" s="24"/>
      <c r="P13" s="27"/>
      <c r="Q13" s="14"/>
    </row>
    <row r="14" spans="1:17" ht="19.5" x14ac:dyDescent="0.4">
      <c r="D14" s="21">
        <f>$A$1+9</f>
        <v>45026</v>
      </c>
      <c r="E14" s="33">
        <f t="shared" si="3"/>
        <v>0</v>
      </c>
      <c r="F14" s="34">
        <f t="shared" si="4"/>
        <v>0</v>
      </c>
      <c r="G14" s="35">
        <f t="shared" si="5"/>
        <v>0</v>
      </c>
      <c r="H14" s="23"/>
      <c r="I14" s="24"/>
      <c r="J14" s="25"/>
      <c r="K14" s="26"/>
      <c r="L14" s="24"/>
      <c r="M14" s="25"/>
      <c r="N14" s="23"/>
      <c r="O14" s="24"/>
      <c r="P14" s="27"/>
      <c r="Q14" s="14"/>
    </row>
    <row r="15" spans="1:17" ht="19.5" x14ac:dyDescent="0.4">
      <c r="D15" s="21">
        <f>$A$1+10</f>
        <v>45027</v>
      </c>
      <c r="E15" s="33">
        <f t="shared" si="3"/>
        <v>0</v>
      </c>
      <c r="F15" s="34">
        <f t="shared" si="4"/>
        <v>0</v>
      </c>
      <c r="G15" s="35">
        <f t="shared" si="5"/>
        <v>0</v>
      </c>
      <c r="H15" s="23"/>
      <c r="I15" s="24"/>
      <c r="J15" s="25"/>
      <c r="K15" s="26"/>
      <c r="L15" s="24"/>
      <c r="M15" s="25"/>
      <c r="N15" s="23"/>
      <c r="O15" s="24"/>
      <c r="P15" s="27"/>
      <c r="Q15" s="14"/>
    </row>
    <row r="16" spans="1:17" ht="19.5" x14ac:dyDescent="0.4">
      <c r="D16" s="21">
        <f>$A$1+11</f>
        <v>45028</v>
      </c>
      <c r="E16" s="33">
        <f t="shared" si="3"/>
        <v>0</v>
      </c>
      <c r="F16" s="34">
        <f t="shared" si="4"/>
        <v>0</v>
      </c>
      <c r="G16" s="35">
        <f t="shared" si="5"/>
        <v>0</v>
      </c>
      <c r="H16" s="23"/>
      <c r="I16" s="24"/>
      <c r="J16" s="25"/>
      <c r="K16" s="26"/>
      <c r="L16" s="24"/>
      <c r="M16" s="25"/>
      <c r="N16" s="23"/>
      <c r="O16" s="24"/>
      <c r="P16" s="27"/>
      <c r="Q16" s="14"/>
    </row>
    <row r="17" spans="4:28" ht="19.5" x14ac:dyDescent="0.4">
      <c r="D17" s="21">
        <f>$A$1+12</f>
        <v>45029</v>
      </c>
      <c r="E17" s="33">
        <f t="shared" si="3"/>
        <v>0</v>
      </c>
      <c r="F17" s="34">
        <f t="shared" si="4"/>
        <v>0</v>
      </c>
      <c r="G17" s="35">
        <f t="shared" si="5"/>
        <v>0</v>
      </c>
      <c r="H17" s="23"/>
      <c r="I17" s="24"/>
      <c r="J17" s="25"/>
      <c r="K17" s="26"/>
      <c r="L17" s="24"/>
      <c r="M17" s="25"/>
      <c r="N17" s="23"/>
      <c r="O17" s="24"/>
      <c r="P17" s="27"/>
      <c r="Q17" s="14"/>
      <c r="R17" t="s">
        <v>8</v>
      </c>
    </row>
    <row r="18" spans="4:28" ht="19.5" x14ac:dyDescent="0.4">
      <c r="D18" s="21">
        <f>$A$1+13</f>
        <v>45030</v>
      </c>
      <c r="E18" s="33">
        <f t="shared" si="3"/>
        <v>0</v>
      </c>
      <c r="F18" s="34">
        <f t="shared" si="4"/>
        <v>0</v>
      </c>
      <c r="G18" s="35">
        <f t="shared" si="5"/>
        <v>0</v>
      </c>
      <c r="H18" s="23"/>
      <c r="I18" s="24"/>
      <c r="J18" s="25"/>
      <c r="K18" s="26"/>
      <c r="L18" s="24"/>
      <c r="M18" s="25"/>
      <c r="N18" s="23"/>
      <c r="O18" s="24"/>
      <c r="P18" s="27"/>
      <c r="Q18" s="14"/>
      <c r="AB18" s="11"/>
    </row>
    <row r="19" spans="4:28" ht="19.5" x14ac:dyDescent="0.4">
      <c r="D19" s="21">
        <f>$A$1+14</f>
        <v>45031</v>
      </c>
      <c r="E19" s="33">
        <f t="shared" si="3"/>
        <v>0</v>
      </c>
      <c r="F19" s="34">
        <f t="shared" si="4"/>
        <v>0</v>
      </c>
      <c r="G19" s="35">
        <f t="shared" si="5"/>
        <v>0</v>
      </c>
      <c r="H19" s="23"/>
      <c r="I19" s="24"/>
      <c r="J19" s="25"/>
      <c r="K19" s="26"/>
      <c r="L19" s="24"/>
      <c r="M19" s="25"/>
      <c r="N19" s="23"/>
      <c r="O19" s="24"/>
      <c r="P19" s="27"/>
      <c r="Q19" s="14"/>
    </row>
    <row r="20" spans="4:28" ht="19.5" x14ac:dyDescent="0.4">
      <c r="D20" s="21">
        <f>$A$1+15</f>
        <v>45032</v>
      </c>
      <c r="E20" s="33">
        <f t="shared" si="3"/>
        <v>0</v>
      </c>
      <c r="F20" s="34">
        <f t="shared" si="4"/>
        <v>0</v>
      </c>
      <c r="G20" s="35">
        <f t="shared" si="5"/>
        <v>0</v>
      </c>
      <c r="H20" s="23"/>
      <c r="I20" s="24"/>
      <c r="J20" s="25"/>
      <c r="K20" s="26"/>
      <c r="L20" s="24"/>
      <c r="M20" s="25"/>
      <c r="N20" s="23"/>
      <c r="O20" s="24"/>
      <c r="P20" s="27"/>
      <c r="Q20" s="14"/>
    </row>
    <row r="21" spans="4:28" ht="19.5" x14ac:dyDescent="0.4">
      <c r="D21" s="21">
        <f>$A$1+16</f>
        <v>45033</v>
      </c>
      <c r="E21" s="33">
        <f t="shared" si="3"/>
        <v>0</v>
      </c>
      <c r="F21" s="34">
        <f t="shared" si="4"/>
        <v>0</v>
      </c>
      <c r="G21" s="35">
        <f t="shared" si="5"/>
        <v>0</v>
      </c>
      <c r="H21" s="23"/>
      <c r="I21" s="24"/>
      <c r="J21" s="25"/>
      <c r="K21" s="26"/>
      <c r="L21" s="24"/>
      <c r="M21" s="25"/>
      <c r="N21" s="23"/>
      <c r="O21" s="24"/>
      <c r="P21" s="27"/>
      <c r="Q21" s="14"/>
      <c r="R21" t="s">
        <v>8</v>
      </c>
    </row>
    <row r="22" spans="4:28" ht="19.5" x14ac:dyDescent="0.4">
      <c r="D22" s="21">
        <f>$A$1+17</f>
        <v>45034</v>
      </c>
      <c r="E22" s="33">
        <f t="shared" si="3"/>
        <v>0</v>
      </c>
      <c r="F22" s="34">
        <f t="shared" si="4"/>
        <v>0</v>
      </c>
      <c r="G22" s="35">
        <f t="shared" si="5"/>
        <v>0</v>
      </c>
      <c r="H22" s="23"/>
      <c r="I22" s="24"/>
      <c r="J22" s="25"/>
      <c r="K22" s="26"/>
      <c r="L22" s="24"/>
      <c r="M22" s="25"/>
      <c r="N22" s="23"/>
      <c r="O22" s="24"/>
      <c r="P22" s="27"/>
      <c r="Q22" s="14"/>
      <c r="R22" t="s">
        <v>8</v>
      </c>
    </row>
    <row r="23" spans="4:28" ht="19.5" x14ac:dyDescent="0.4">
      <c r="D23" s="21">
        <f>$A$1+18</f>
        <v>45035</v>
      </c>
      <c r="E23" s="33">
        <f t="shared" si="3"/>
        <v>0</v>
      </c>
      <c r="F23" s="34">
        <f t="shared" si="4"/>
        <v>0</v>
      </c>
      <c r="G23" s="35">
        <f t="shared" si="5"/>
        <v>0</v>
      </c>
      <c r="H23" s="23"/>
      <c r="I23" s="24"/>
      <c r="J23" s="25"/>
      <c r="K23" s="26"/>
      <c r="L23" s="24"/>
      <c r="M23" s="25"/>
      <c r="N23" s="23"/>
      <c r="O23" s="24"/>
      <c r="P23" s="27"/>
      <c r="Q23" s="14"/>
    </row>
    <row r="24" spans="4:28" ht="19.5" x14ac:dyDescent="0.4">
      <c r="D24" s="21">
        <f>$A$1+19</f>
        <v>45036</v>
      </c>
      <c r="E24" s="33">
        <f t="shared" si="3"/>
        <v>0</v>
      </c>
      <c r="F24" s="34">
        <f t="shared" si="4"/>
        <v>0</v>
      </c>
      <c r="G24" s="35">
        <f t="shared" si="5"/>
        <v>0</v>
      </c>
      <c r="H24" s="23"/>
      <c r="I24" s="24"/>
      <c r="J24" s="25"/>
      <c r="K24" s="26"/>
      <c r="L24" s="24"/>
      <c r="M24" s="25"/>
      <c r="N24" s="23"/>
      <c r="O24" s="24"/>
      <c r="P24" s="27"/>
      <c r="Q24" s="14"/>
    </row>
    <row r="25" spans="4:28" ht="19.5" x14ac:dyDescent="0.4">
      <c r="D25" s="21">
        <f>$A$1+20</f>
        <v>45037</v>
      </c>
      <c r="E25" s="33">
        <f t="shared" si="3"/>
        <v>0</v>
      </c>
      <c r="F25" s="34">
        <f t="shared" si="4"/>
        <v>0</v>
      </c>
      <c r="G25" s="35">
        <f t="shared" si="5"/>
        <v>0</v>
      </c>
      <c r="H25" s="23"/>
      <c r="I25" s="24"/>
      <c r="J25" s="25"/>
      <c r="K25" s="26"/>
      <c r="L25" s="24"/>
      <c r="M25" s="25"/>
      <c r="N25" s="23"/>
      <c r="O25" s="24"/>
      <c r="P25" s="27"/>
      <c r="Q25" s="14"/>
    </row>
    <row r="26" spans="4:28" ht="19.5" x14ac:dyDescent="0.4">
      <c r="D26" s="21">
        <f>$A$1+21</f>
        <v>45038</v>
      </c>
      <c r="E26" s="33">
        <f t="shared" si="3"/>
        <v>0</v>
      </c>
      <c r="F26" s="34">
        <f t="shared" si="4"/>
        <v>0</v>
      </c>
      <c r="G26" s="35">
        <f t="shared" si="5"/>
        <v>0</v>
      </c>
      <c r="H26" s="23"/>
      <c r="I26" s="24"/>
      <c r="J26" s="25"/>
      <c r="K26" s="26"/>
      <c r="L26" s="24"/>
      <c r="M26" s="25"/>
      <c r="N26" s="23"/>
      <c r="O26" s="24"/>
      <c r="P26" s="27"/>
      <c r="Q26" s="14"/>
    </row>
    <row r="27" spans="4:28" ht="19.5" x14ac:dyDescent="0.4">
      <c r="D27" s="21">
        <f>$A$1+22</f>
        <v>45039</v>
      </c>
      <c r="E27" s="33">
        <f t="shared" si="3"/>
        <v>0</v>
      </c>
      <c r="F27" s="34">
        <f t="shared" si="4"/>
        <v>0</v>
      </c>
      <c r="G27" s="35">
        <f t="shared" si="5"/>
        <v>0</v>
      </c>
      <c r="H27" s="23"/>
      <c r="I27" s="24"/>
      <c r="J27" s="25"/>
      <c r="K27" s="26"/>
      <c r="L27" s="24"/>
      <c r="M27" s="25"/>
      <c r="N27" s="23"/>
      <c r="O27" s="24"/>
      <c r="P27" s="27"/>
      <c r="Q27" s="14"/>
    </row>
    <row r="28" spans="4:28" ht="19.5" x14ac:dyDescent="0.4">
      <c r="D28" s="21">
        <f>$A$1+23</f>
        <v>45040</v>
      </c>
      <c r="E28" s="33">
        <f t="shared" si="3"/>
        <v>0</v>
      </c>
      <c r="F28" s="34">
        <f t="shared" si="4"/>
        <v>0</v>
      </c>
      <c r="G28" s="35">
        <f t="shared" si="5"/>
        <v>0</v>
      </c>
      <c r="H28" s="23"/>
      <c r="I28" s="24"/>
      <c r="J28" s="25"/>
      <c r="K28" s="26"/>
      <c r="L28" s="24"/>
      <c r="M28" s="25"/>
      <c r="N28" s="23"/>
      <c r="O28" s="24"/>
      <c r="P28" s="27"/>
      <c r="Q28" s="14"/>
    </row>
    <row r="29" spans="4:28" ht="19.5" x14ac:dyDescent="0.4">
      <c r="D29" s="21">
        <f>$A$1+24</f>
        <v>45041</v>
      </c>
      <c r="E29" s="33">
        <f t="shared" si="3"/>
        <v>0</v>
      </c>
      <c r="F29" s="34">
        <f t="shared" si="4"/>
        <v>0</v>
      </c>
      <c r="G29" s="35">
        <f t="shared" si="5"/>
        <v>0</v>
      </c>
      <c r="H29" s="23"/>
      <c r="I29" s="24"/>
      <c r="J29" s="25"/>
      <c r="K29" s="26"/>
      <c r="L29" s="24"/>
      <c r="M29" s="25"/>
      <c r="N29" s="23"/>
      <c r="O29" s="24"/>
      <c r="P29" s="27"/>
      <c r="Q29" s="14"/>
    </row>
    <row r="30" spans="4:28" ht="19.5" x14ac:dyDescent="0.4">
      <c r="D30" s="21">
        <f>$A$1+25</f>
        <v>45042</v>
      </c>
      <c r="E30" s="33">
        <f t="shared" si="3"/>
        <v>0</v>
      </c>
      <c r="F30" s="34">
        <f t="shared" si="4"/>
        <v>0</v>
      </c>
      <c r="G30" s="35">
        <f t="shared" si="5"/>
        <v>0</v>
      </c>
      <c r="H30" s="23"/>
      <c r="I30" s="24"/>
      <c r="J30" s="25"/>
      <c r="K30" s="26"/>
      <c r="L30" s="24"/>
      <c r="M30" s="25"/>
      <c r="N30" s="23"/>
      <c r="O30" s="24"/>
      <c r="P30" s="27"/>
      <c r="Q30" s="14"/>
    </row>
    <row r="31" spans="4:28" ht="19.5" x14ac:dyDescent="0.4">
      <c r="D31" s="21">
        <f>$A$1+26</f>
        <v>45043</v>
      </c>
      <c r="E31" s="33">
        <f t="shared" si="3"/>
        <v>0</v>
      </c>
      <c r="F31" s="34">
        <f t="shared" si="4"/>
        <v>0</v>
      </c>
      <c r="G31" s="35">
        <f t="shared" si="5"/>
        <v>0</v>
      </c>
      <c r="H31" s="23"/>
      <c r="I31" s="24"/>
      <c r="J31" s="25"/>
      <c r="K31" s="26"/>
      <c r="L31" s="24"/>
      <c r="M31" s="25"/>
      <c r="N31" s="23"/>
      <c r="O31" s="24"/>
      <c r="P31" s="27"/>
      <c r="Q31" s="14"/>
    </row>
    <row r="32" spans="4:28" ht="19.5" x14ac:dyDescent="0.4">
      <c r="D32" s="21">
        <f>$A$1+27</f>
        <v>45044</v>
      </c>
      <c r="E32" s="33">
        <f t="shared" si="3"/>
        <v>0</v>
      </c>
      <c r="F32" s="34">
        <f t="shared" si="4"/>
        <v>0</v>
      </c>
      <c r="G32" s="35">
        <f t="shared" si="5"/>
        <v>0</v>
      </c>
      <c r="H32" s="23"/>
      <c r="I32" s="24"/>
      <c r="J32" s="25"/>
      <c r="K32" s="26"/>
      <c r="L32" s="24"/>
      <c r="M32" s="25"/>
      <c r="N32" s="23"/>
      <c r="O32" s="24"/>
      <c r="P32" s="27"/>
      <c r="Q32" s="14"/>
    </row>
    <row r="33" spans="3:17" ht="19.5" x14ac:dyDescent="0.4">
      <c r="D33" s="21">
        <f>$A$1+28</f>
        <v>45045</v>
      </c>
      <c r="E33" s="33">
        <f t="shared" si="3"/>
        <v>0</v>
      </c>
      <c r="F33" s="34">
        <f t="shared" si="4"/>
        <v>0</v>
      </c>
      <c r="G33" s="35">
        <f t="shared" si="5"/>
        <v>0</v>
      </c>
      <c r="H33" s="23"/>
      <c r="I33" s="24"/>
      <c r="J33" s="25"/>
      <c r="K33" s="26"/>
      <c r="L33" s="24"/>
      <c r="M33" s="25"/>
      <c r="N33" s="23"/>
      <c r="O33" s="24"/>
      <c r="P33" s="27"/>
      <c r="Q33" s="14"/>
    </row>
    <row r="34" spans="3:17" ht="19.5" x14ac:dyDescent="0.4">
      <c r="D34" s="21">
        <f>$A$1+29</f>
        <v>45046</v>
      </c>
      <c r="E34" s="33">
        <f t="shared" si="3"/>
        <v>0</v>
      </c>
      <c r="F34" s="34">
        <f t="shared" si="4"/>
        <v>0</v>
      </c>
      <c r="G34" s="35">
        <f t="shared" si="5"/>
        <v>0</v>
      </c>
      <c r="H34" s="23"/>
      <c r="I34" s="24"/>
      <c r="J34" s="25"/>
      <c r="K34" s="26"/>
      <c r="L34" s="24"/>
      <c r="M34" s="25"/>
      <c r="N34" s="23"/>
      <c r="O34" s="24"/>
      <c r="P34" s="27"/>
      <c r="Q34" s="14"/>
    </row>
    <row r="35" spans="3:17" ht="19.5" x14ac:dyDescent="0.4">
      <c r="D35" s="22"/>
      <c r="E35" s="33"/>
      <c r="F35" s="34"/>
      <c r="G35" s="35"/>
      <c r="H35" s="23"/>
      <c r="I35" s="24"/>
      <c r="J35" s="25"/>
      <c r="K35" s="26"/>
      <c r="L35" s="24"/>
      <c r="M35" s="25"/>
      <c r="N35" s="23"/>
      <c r="O35" s="24"/>
      <c r="P35" s="27"/>
      <c r="Q35" s="14"/>
    </row>
    <row r="36" spans="3:17" ht="20.25" thickBot="1" x14ac:dyDescent="0.45">
      <c r="D36" s="21"/>
      <c r="E36" s="36"/>
      <c r="F36" s="37"/>
      <c r="G36" s="38"/>
      <c r="H36" s="28"/>
      <c r="I36" s="29"/>
      <c r="J36" s="30"/>
      <c r="K36" s="31"/>
      <c r="L36" s="29"/>
      <c r="M36" s="30"/>
      <c r="N36" s="28"/>
      <c r="O36" s="29"/>
      <c r="P36" s="32"/>
      <c r="Q36" s="15"/>
    </row>
    <row r="37" spans="3:17" x14ac:dyDescent="0.4">
      <c r="C37" s="3"/>
      <c r="D37" s="2"/>
    </row>
  </sheetData>
  <mergeCells count="5">
    <mergeCell ref="E3:G3"/>
    <mergeCell ref="H3:J3"/>
    <mergeCell ref="K3:M3"/>
    <mergeCell ref="N3:P3"/>
    <mergeCell ref="Q3:Q4"/>
  </mergeCells>
  <phoneticPr fontId="2"/>
  <conditionalFormatting sqref="E36:G36 E5:G8">
    <cfRule type="cellIs" dxfId="187" priority="23" operator="equal">
      <formula>0</formula>
    </cfRule>
    <cfRule type="expression" dxfId="186" priority="24">
      <formula>0</formula>
    </cfRule>
  </conditionalFormatting>
  <conditionalFormatting sqref="D32">
    <cfRule type="expression" dxfId="185" priority="18">
      <formula>"month($D$33)&lt;&gt;month($D$32)"</formula>
    </cfRule>
    <cfRule type="expression" dxfId="184" priority="19">
      <formula>"month($D$34)&lt;&gt;month($D$32)"</formula>
    </cfRule>
    <cfRule type="expression" dxfId="183" priority="22">
      <formula>"month($D$33)&lt;&gt;month($D$32)"</formula>
    </cfRule>
  </conditionalFormatting>
  <conditionalFormatting sqref="D33">
    <cfRule type="expression" dxfId="182" priority="20">
      <formula>"month($D$34)&lt;&gt;month($D$33)"</formula>
    </cfRule>
  </conditionalFormatting>
  <conditionalFormatting sqref="D35">
    <cfRule type="expression" dxfId="181" priority="17">
      <formula>"month($D$36)&lt;&gt;month($D$33)"</formula>
    </cfRule>
  </conditionalFormatting>
  <conditionalFormatting sqref="E32:G35">
    <cfRule type="cellIs" dxfId="180" priority="1" operator="equal">
      <formula>0</formula>
    </cfRule>
    <cfRule type="expression" dxfId="179" priority="2">
      <formula>0</formula>
    </cfRule>
  </conditionalFormatting>
  <conditionalFormatting sqref="E29:G31">
    <cfRule type="cellIs" dxfId="178" priority="3" operator="equal">
      <formula>0</formula>
    </cfRule>
    <cfRule type="expression" dxfId="177" priority="4">
      <formula>0</formula>
    </cfRule>
  </conditionalFormatting>
  <conditionalFormatting sqref="E9:G12">
    <cfRule type="cellIs" dxfId="176" priority="13" operator="equal">
      <formula>0</formula>
    </cfRule>
    <cfRule type="expression" dxfId="175" priority="14">
      <formula>0</formula>
    </cfRule>
  </conditionalFormatting>
  <conditionalFormatting sqref="E13:G16">
    <cfRule type="cellIs" dxfId="174" priority="11" operator="equal">
      <formula>0</formula>
    </cfRule>
    <cfRule type="expression" dxfId="173" priority="12">
      <formula>0</formula>
    </cfRule>
  </conditionalFormatting>
  <conditionalFormatting sqref="E17:G20">
    <cfRule type="cellIs" dxfId="172" priority="9" operator="equal">
      <formula>0</formula>
    </cfRule>
    <cfRule type="expression" dxfId="171" priority="10">
      <formula>0</formula>
    </cfRule>
  </conditionalFormatting>
  <conditionalFormatting sqref="E21:G24">
    <cfRule type="cellIs" dxfId="170" priority="7" operator="equal">
      <formula>0</formula>
    </cfRule>
    <cfRule type="expression" dxfId="169" priority="8">
      <formula>0</formula>
    </cfRule>
  </conditionalFormatting>
  <conditionalFormatting sqref="E25:G28">
    <cfRule type="cellIs" dxfId="168" priority="5" operator="equal">
      <formula>0</formula>
    </cfRule>
    <cfRule type="expression" dxfId="167" priority="6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3" fitToHeight="0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65A13-CF0B-456C-9BDC-3AF9BAD46FCA}">
  <sheetPr>
    <pageSetUpPr fitToPage="1"/>
  </sheetPr>
  <dimension ref="A1:AB37"/>
  <sheetViews>
    <sheetView showZeros="0" topLeftCell="A2" workbookViewId="0"/>
  </sheetViews>
  <sheetFormatPr defaultRowHeight="18.75" x14ac:dyDescent="0.4"/>
  <cols>
    <col min="1" max="1" width="3.75" customWidth="1"/>
    <col min="2" max="2" width="0.875" customWidth="1"/>
    <col min="3" max="3" width="1.125" customWidth="1"/>
    <col min="4" max="4" width="13.5" customWidth="1"/>
    <col min="5" max="7" width="5" customWidth="1"/>
    <col min="8" max="16" width="7" customWidth="1"/>
  </cols>
  <sheetData>
    <row r="1" spans="1:17" x14ac:dyDescent="0.4">
      <c r="A1" s="39">
        <f>DATE(YEAR(年度!C8),MONTH(年度!C8)+4,DAY(年度!C8))</f>
        <v>45047</v>
      </c>
      <c r="B1" s="12"/>
      <c r="D1" s="3"/>
      <c r="E1" s="3"/>
      <c r="F1" s="3"/>
    </row>
    <row r="2" spans="1:17" ht="29.25" customHeight="1" thickBot="1" x14ac:dyDescent="0.45">
      <c r="D2" s="20" t="str">
        <f>YEAR(A1)&amp;"年"</f>
        <v>2023年</v>
      </c>
      <c r="E2" s="18" t="str">
        <f>MONTH(A1)&amp;"月"</f>
        <v>5月</v>
      </c>
      <c r="F2" s="19"/>
      <c r="G2" s="3"/>
    </row>
    <row r="3" spans="1:17" ht="19.5" thickBot="1" x14ac:dyDescent="0.45">
      <c r="D3" s="40"/>
      <c r="E3" s="55" t="s">
        <v>3</v>
      </c>
      <c r="F3" s="55"/>
      <c r="G3" s="56"/>
      <c r="H3" s="57" t="s">
        <v>4</v>
      </c>
      <c r="I3" s="55"/>
      <c r="J3" s="56"/>
      <c r="K3" s="57" t="s">
        <v>5</v>
      </c>
      <c r="L3" s="55"/>
      <c r="M3" s="56"/>
      <c r="N3" s="57" t="s">
        <v>6</v>
      </c>
      <c r="O3" s="55"/>
      <c r="P3" s="56"/>
      <c r="Q3" s="58" t="s">
        <v>7</v>
      </c>
    </row>
    <row r="4" spans="1:17" s="1" customFormat="1" thickBot="1" x14ac:dyDescent="0.45">
      <c r="D4" s="17" t="s">
        <v>9</v>
      </c>
      <c r="E4" s="4" t="s">
        <v>0</v>
      </c>
      <c r="F4" s="5" t="s">
        <v>1</v>
      </c>
      <c r="G4" s="6" t="s">
        <v>2</v>
      </c>
      <c r="H4" s="7" t="s">
        <v>0</v>
      </c>
      <c r="I4" s="8" t="s">
        <v>1</v>
      </c>
      <c r="J4" s="9" t="s">
        <v>2</v>
      </c>
      <c r="K4" s="10" t="s">
        <v>0</v>
      </c>
      <c r="L4" s="8" t="s">
        <v>1</v>
      </c>
      <c r="M4" s="9" t="s">
        <v>2</v>
      </c>
      <c r="N4" s="10" t="s">
        <v>0</v>
      </c>
      <c r="O4" s="8" t="s">
        <v>1</v>
      </c>
      <c r="P4" s="9" t="s">
        <v>2</v>
      </c>
      <c r="Q4" s="59"/>
    </row>
    <row r="5" spans="1:17" ht="19.5" x14ac:dyDescent="0.4">
      <c r="D5" s="21">
        <f>$A$1</f>
        <v>45047</v>
      </c>
      <c r="E5" s="33">
        <f t="shared" ref="E5:G20" si="0">IF(COUNTA(H5+K5+N5)=0,"",(H5+K5+N5)/IF(COUNTA(H5,K5,N5)=0,1,COUNTA(H5,K5,N5)))</f>
        <v>0</v>
      </c>
      <c r="F5" s="34">
        <f t="shared" si="0"/>
        <v>0</v>
      </c>
      <c r="G5" s="35">
        <f t="shared" si="0"/>
        <v>0</v>
      </c>
      <c r="H5" s="23"/>
      <c r="I5" s="24"/>
      <c r="J5" s="25"/>
      <c r="K5" s="26"/>
      <c r="L5" s="24"/>
      <c r="M5" s="25"/>
      <c r="N5" s="23"/>
      <c r="O5" s="24"/>
      <c r="P5" s="27"/>
      <c r="Q5" s="13"/>
    </row>
    <row r="6" spans="1:17" ht="19.5" x14ac:dyDescent="0.4">
      <c r="D6" s="21">
        <f>$A$1+1</f>
        <v>45048</v>
      </c>
      <c r="E6" s="33">
        <f t="shared" si="0"/>
        <v>0</v>
      </c>
      <c r="F6" s="34">
        <f t="shared" si="0"/>
        <v>0</v>
      </c>
      <c r="G6" s="35">
        <f t="shared" si="0"/>
        <v>0</v>
      </c>
      <c r="H6" s="23"/>
      <c r="I6" s="24"/>
      <c r="J6" s="25"/>
      <c r="K6" s="26"/>
      <c r="L6" s="24"/>
      <c r="M6" s="25"/>
      <c r="N6" s="23"/>
      <c r="O6" s="24"/>
      <c r="P6" s="27"/>
      <c r="Q6" s="14"/>
    </row>
    <row r="7" spans="1:17" ht="19.5" x14ac:dyDescent="0.4">
      <c r="D7" s="21">
        <f>$A$1+2</f>
        <v>45049</v>
      </c>
      <c r="E7" s="33">
        <f t="shared" si="0"/>
        <v>0</v>
      </c>
      <c r="F7" s="34">
        <f t="shared" si="0"/>
        <v>0</v>
      </c>
      <c r="G7" s="35">
        <f t="shared" si="0"/>
        <v>0</v>
      </c>
      <c r="H7" s="23"/>
      <c r="I7" s="24"/>
      <c r="J7" s="25"/>
      <c r="K7" s="26"/>
      <c r="L7" s="24"/>
      <c r="M7" s="25"/>
      <c r="N7" s="23"/>
      <c r="O7" s="24"/>
      <c r="P7" s="27"/>
      <c r="Q7" s="14"/>
    </row>
    <row r="8" spans="1:17" ht="19.5" x14ac:dyDescent="0.4">
      <c r="D8" s="21">
        <f>$A$1+3</f>
        <v>45050</v>
      </c>
      <c r="E8" s="33">
        <f t="shared" si="0"/>
        <v>0</v>
      </c>
      <c r="F8" s="34">
        <f t="shared" si="0"/>
        <v>0</v>
      </c>
      <c r="G8" s="35">
        <f t="shared" si="0"/>
        <v>0</v>
      </c>
      <c r="H8" s="23"/>
      <c r="I8" s="24"/>
      <c r="J8" s="25"/>
      <c r="K8" s="26"/>
      <c r="L8" s="24"/>
      <c r="M8" s="25"/>
      <c r="N8" s="23"/>
      <c r="O8" s="24"/>
      <c r="P8" s="27"/>
      <c r="Q8" s="14"/>
    </row>
    <row r="9" spans="1:17" ht="19.5" x14ac:dyDescent="0.4">
      <c r="D9" s="21">
        <f>$A$1+4</f>
        <v>45051</v>
      </c>
      <c r="E9" s="33">
        <f t="shared" si="0"/>
        <v>0</v>
      </c>
      <c r="F9" s="34">
        <f t="shared" si="0"/>
        <v>0</v>
      </c>
      <c r="G9" s="35">
        <f t="shared" si="0"/>
        <v>0</v>
      </c>
      <c r="H9" s="23"/>
      <c r="I9" s="24"/>
      <c r="J9" s="25"/>
      <c r="K9" s="26"/>
      <c r="L9" s="24"/>
      <c r="M9" s="25"/>
      <c r="N9" s="23"/>
      <c r="O9" s="24"/>
      <c r="P9" s="27"/>
      <c r="Q9" s="14"/>
    </row>
    <row r="10" spans="1:17" ht="19.5" x14ac:dyDescent="0.4">
      <c r="D10" s="21">
        <f>$A$1+5</f>
        <v>45052</v>
      </c>
      <c r="E10" s="33">
        <f t="shared" si="0"/>
        <v>0</v>
      </c>
      <c r="F10" s="34">
        <f t="shared" si="0"/>
        <v>0</v>
      </c>
      <c r="G10" s="35">
        <f t="shared" si="0"/>
        <v>0</v>
      </c>
      <c r="H10" s="23"/>
      <c r="I10" s="24"/>
      <c r="J10" s="25"/>
      <c r="K10" s="26"/>
      <c r="L10" s="24"/>
      <c r="M10" s="25"/>
      <c r="N10" s="23"/>
      <c r="O10" s="24"/>
      <c r="P10" s="27"/>
      <c r="Q10" s="14"/>
    </row>
    <row r="11" spans="1:17" ht="19.5" x14ac:dyDescent="0.4">
      <c r="D11" s="21">
        <f>$A$1+6</f>
        <v>45053</v>
      </c>
      <c r="E11" s="33">
        <f t="shared" si="0"/>
        <v>0</v>
      </c>
      <c r="F11" s="34">
        <f t="shared" si="0"/>
        <v>0</v>
      </c>
      <c r="G11" s="35">
        <f t="shared" si="0"/>
        <v>0</v>
      </c>
      <c r="H11" s="23"/>
      <c r="I11" s="24"/>
      <c r="J11" s="25"/>
      <c r="K11" s="26"/>
      <c r="L11" s="24"/>
      <c r="M11" s="25"/>
      <c r="N11" s="23"/>
      <c r="O11" s="24"/>
      <c r="P11" s="27"/>
      <c r="Q11" s="14"/>
    </row>
    <row r="12" spans="1:17" ht="19.5" x14ac:dyDescent="0.4">
      <c r="D12" s="21">
        <f>$A$1+7</f>
        <v>45054</v>
      </c>
      <c r="E12" s="33">
        <f t="shared" si="0"/>
        <v>0</v>
      </c>
      <c r="F12" s="34">
        <f t="shared" si="0"/>
        <v>0</v>
      </c>
      <c r="G12" s="35">
        <f t="shared" si="0"/>
        <v>0</v>
      </c>
      <c r="H12" s="23"/>
      <c r="I12" s="24"/>
      <c r="J12" s="25"/>
      <c r="K12" s="26"/>
      <c r="L12" s="24"/>
      <c r="M12" s="25"/>
      <c r="N12" s="23"/>
      <c r="O12" s="24"/>
      <c r="P12" s="27"/>
      <c r="Q12" s="14"/>
    </row>
    <row r="13" spans="1:17" ht="19.5" x14ac:dyDescent="0.4">
      <c r="D13" s="21">
        <f>$A$1+8</f>
        <v>45055</v>
      </c>
      <c r="E13" s="33">
        <f t="shared" si="0"/>
        <v>0</v>
      </c>
      <c r="F13" s="34">
        <f t="shared" si="0"/>
        <v>0</v>
      </c>
      <c r="G13" s="35">
        <f t="shared" si="0"/>
        <v>0</v>
      </c>
      <c r="H13" s="23"/>
      <c r="I13" s="24"/>
      <c r="J13" s="25"/>
      <c r="K13" s="26"/>
      <c r="L13" s="24"/>
      <c r="M13" s="25"/>
      <c r="N13" s="23"/>
      <c r="O13" s="24"/>
      <c r="P13" s="27"/>
      <c r="Q13" s="14"/>
    </row>
    <row r="14" spans="1:17" ht="19.5" x14ac:dyDescent="0.4">
      <c r="D14" s="21">
        <f>$A$1+9</f>
        <v>45056</v>
      </c>
      <c r="E14" s="33">
        <f t="shared" si="0"/>
        <v>0</v>
      </c>
      <c r="F14" s="34">
        <f t="shared" si="0"/>
        <v>0</v>
      </c>
      <c r="G14" s="35">
        <f t="shared" si="0"/>
        <v>0</v>
      </c>
      <c r="H14" s="23"/>
      <c r="I14" s="24"/>
      <c r="J14" s="25"/>
      <c r="K14" s="26"/>
      <c r="L14" s="24"/>
      <c r="M14" s="25"/>
      <c r="N14" s="23"/>
      <c r="O14" s="24"/>
      <c r="P14" s="27"/>
      <c r="Q14" s="14"/>
    </row>
    <row r="15" spans="1:17" ht="19.5" x14ac:dyDescent="0.4">
      <c r="D15" s="21">
        <f>$A$1+10</f>
        <v>45057</v>
      </c>
      <c r="E15" s="33">
        <f t="shared" si="0"/>
        <v>0</v>
      </c>
      <c r="F15" s="34">
        <f t="shared" si="0"/>
        <v>0</v>
      </c>
      <c r="G15" s="35">
        <f t="shared" si="0"/>
        <v>0</v>
      </c>
      <c r="H15" s="23"/>
      <c r="I15" s="24"/>
      <c r="J15" s="25"/>
      <c r="K15" s="26"/>
      <c r="L15" s="24"/>
      <c r="M15" s="25"/>
      <c r="N15" s="23"/>
      <c r="O15" s="24"/>
      <c r="P15" s="27"/>
      <c r="Q15" s="14"/>
    </row>
    <row r="16" spans="1:17" ht="19.5" x14ac:dyDescent="0.4">
      <c r="D16" s="21">
        <f>$A$1+11</f>
        <v>45058</v>
      </c>
      <c r="E16" s="33">
        <f t="shared" si="0"/>
        <v>0</v>
      </c>
      <c r="F16" s="34">
        <f t="shared" si="0"/>
        <v>0</v>
      </c>
      <c r="G16" s="35">
        <f t="shared" si="0"/>
        <v>0</v>
      </c>
      <c r="H16" s="23"/>
      <c r="I16" s="24"/>
      <c r="J16" s="25"/>
      <c r="K16" s="26"/>
      <c r="L16" s="24"/>
      <c r="M16" s="25"/>
      <c r="N16" s="23"/>
      <c r="O16" s="24"/>
      <c r="P16" s="27"/>
      <c r="Q16" s="14"/>
    </row>
    <row r="17" spans="4:28" ht="19.5" x14ac:dyDescent="0.4">
      <c r="D17" s="21">
        <f>$A$1+12</f>
        <v>45059</v>
      </c>
      <c r="E17" s="33">
        <f t="shared" si="0"/>
        <v>0</v>
      </c>
      <c r="F17" s="34">
        <f t="shared" si="0"/>
        <v>0</v>
      </c>
      <c r="G17" s="35">
        <f t="shared" si="0"/>
        <v>0</v>
      </c>
      <c r="H17" s="23"/>
      <c r="I17" s="24"/>
      <c r="J17" s="25"/>
      <c r="K17" s="26"/>
      <c r="L17" s="24"/>
      <c r="M17" s="25"/>
      <c r="N17" s="23"/>
      <c r="O17" s="24"/>
      <c r="P17" s="27"/>
      <c r="Q17" s="14"/>
      <c r="R17" t="s">
        <v>8</v>
      </c>
    </row>
    <row r="18" spans="4:28" ht="19.5" x14ac:dyDescent="0.4">
      <c r="D18" s="21">
        <f>$A$1+13</f>
        <v>45060</v>
      </c>
      <c r="E18" s="33">
        <f t="shared" si="0"/>
        <v>0</v>
      </c>
      <c r="F18" s="34">
        <f t="shared" si="0"/>
        <v>0</v>
      </c>
      <c r="G18" s="35">
        <f t="shared" si="0"/>
        <v>0</v>
      </c>
      <c r="H18" s="23"/>
      <c r="I18" s="24"/>
      <c r="J18" s="25"/>
      <c r="K18" s="26"/>
      <c r="L18" s="24"/>
      <c r="M18" s="25"/>
      <c r="N18" s="23"/>
      <c r="O18" s="24"/>
      <c r="P18" s="27"/>
      <c r="Q18" s="14"/>
      <c r="AB18" s="11"/>
    </row>
    <row r="19" spans="4:28" ht="19.5" x14ac:dyDescent="0.4">
      <c r="D19" s="21">
        <f>$A$1+14</f>
        <v>45061</v>
      </c>
      <c r="E19" s="33">
        <f t="shared" si="0"/>
        <v>0</v>
      </c>
      <c r="F19" s="34">
        <f t="shared" si="0"/>
        <v>0</v>
      </c>
      <c r="G19" s="35">
        <f t="shared" si="0"/>
        <v>0</v>
      </c>
      <c r="H19" s="23"/>
      <c r="I19" s="24"/>
      <c r="J19" s="25"/>
      <c r="K19" s="26"/>
      <c r="L19" s="24"/>
      <c r="M19" s="25"/>
      <c r="N19" s="23"/>
      <c r="O19" s="24"/>
      <c r="P19" s="27"/>
      <c r="Q19" s="14"/>
    </row>
    <row r="20" spans="4:28" ht="19.5" x14ac:dyDescent="0.4">
      <c r="D20" s="21">
        <f>$A$1+15</f>
        <v>45062</v>
      </c>
      <c r="E20" s="33">
        <f t="shared" si="0"/>
        <v>0</v>
      </c>
      <c r="F20" s="34">
        <f t="shared" si="0"/>
        <v>0</v>
      </c>
      <c r="G20" s="35">
        <f t="shared" si="0"/>
        <v>0</v>
      </c>
      <c r="H20" s="23"/>
      <c r="I20" s="24"/>
      <c r="J20" s="25"/>
      <c r="K20" s="26"/>
      <c r="L20" s="24"/>
      <c r="M20" s="25"/>
      <c r="N20" s="23"/>
      <c r="O20" s="24"/>
      <c r="P20" s="27"/>
      <c r="Q20" s="14"/>
    </row>
    <row r="21" spans="4:28" ht="19.5" x14ac:dyDescent="0.4">
      <c r="D21" s="21">
        <f>$A$1+16</f>
        <v>45063</v>
      </c>
      <c r="E21" s="33">
        <f t="shared" ref="E21:G35" si="1">IF(COUNTA(H21+K21+N21)=0,"",(H21+K21+N21)/IF(COUNTA(H21,K21,N21)=0,1,COUNTA(H21,K21,N21)))</f>
        <v>0</v>
      </c>
      <c r="F21" s="34">
        <f t="shared" si="1"/>
        <v>0</v>
      </c>
      <c r="G21" s="35">
        <f t="shared" si="1"/>
        <v>0</v>
      </c>
      <c r="H21" s="23"/>
      <c r="I21" s="24"/>
      <c r="J21" s="25"/>
      <c r="K21" s="26"/>
      <c r="L21" s="24"/>
      <c r="M21" s="25"/>
      <c r="N21" s="23"/>
      <c r="O21" s="24"/>
      <c r="P21" s="27"/>
      <c r="Q21" s="14"/>
      <c r="R21" t="s">
        <v>8</v>
      </c>
    </row>
    <row r="22" spans="4:28" ht="19.5" x14ac:dyDescent="0.4">
      <c r="D22" s="21">
        <f>$A$1+17</f>
        <v>45064</v>
      </c>
      <c r="E22" s="33">
        <f t="shared" si="1"/>
        <v>0</v>
      </c>
      <c r="F22" s="34">
        <f t="shared" si="1"/>
        <v>0</v>
      </c>
      <c r="G22" s="35">
        <f t="shared" si="1"/>
        <v>0</v>
      </c>
      <c r="H22" s="23"/>
      <c r="I22" s="24"/>
      <c r="J22" s="25"/>
      <c r="K22" s="26"/>
      <c r="L22" s="24"/>
      <c r="M22" s="25"/>
      <c r="N22" s="23"/>
      <c r="O22" s="24"/>
      <c r="P22" s="27"/>
      <c r="Q22" s="14"/>
      <c r="R22" t="s">
        <v>8</v>
      </c>
    </row>
    <row r="23" spans="4:28" ht="19.5" x14ac:dyDescent="0.4">
      <c r="D23" s="21">
        <f>$A$1+18</f>
        <v>45065</v>
      </c>
      <c r="E23" s="33">
        <f t="shared" si="1"/>
        <v>0</v>
      </c>
      <c r="F23" s="34">
        <f t="shared" si="1"/>
        <v>0</v>
      </c>
      <c r="G23" s="35">
        <f t="shared" si="1"/>
        <v>0</v>
      </c>
      <c r="H23" s="23"/>
      <c r="I23" s="24"/>
      <c r="J23" s="25"/>
      <c r="K23" s="26"/>
      <c r="L23" s="24"/>
      <c r="M23" s="25"/>
      <c r="N23" s="23"/>
      <c r="O23" s="24"/>
      <c r="P23" s="27"/>
      <c r="Q23" s="14"/>
    </row>
    <row r="24" spans="4:28" ht="19.5" x14ac:dyDescent="0.4">
      <c r="D24" s="21">
        <f>$A$1+19</f>
        <v>45066</v>
      </c>
      <c r="E24" s="33">
        <f t="shared" si="1"/>
        <v>0</v>
      </c>
      <c r="F24" s="34">
        <f t="shared" si="1"/>
        <v>0</v>
      </c>
      <c r="G24" s="35">
        <f t="shared" si="1"/>
        <v>0</v>
      </c>
      <c r="H24" s="23"/>
      <c r="I24" s="24"/>
      <c r="J24" s="25"/>
      <c r="K24" s="26"/>
      <c r="L24" s="24"/>
      <c r="M24" s="25"/>
      <c r="N24" s="23"/>
      <c r="O24" s="24"/>
      <c r="P24" s="27"/>
      <c r="Q24" s="14"/>
    </row>
    <row r="25" spans="4:28" ht="19.5" x14ac:dyDescent="0.4">
      <c r="D25" s="21">
        <f>$A$1+20</f>
        <v>45067</v>
      </c>
      <c r="E25" s="33">
        <f t="shared" si="1"/>
        <v>0</v>
      </c>
      <c r="F25" s="34">
        <f t="shared" si="1"/>
        <v>0</v>
      </c>
      <c r="G25" s="35">
        <f t="shared" si="1"/>
        <v>0</v>
      </c>
      <c r="H25" s="23"/>
      <c r="I25" s="24"/>
      <c r="J25" s="25"/>
      <c r="K25" s="26"/>
      <c r="L25" s="24"/>
      <c r="M25" s="25"/>
      <c r="N25" s="23"/>
      <c r="O25" s="24"/>
      <c r="P25" s="27"/>
      <c r="Q25" s="14"/>
    </row>
    <row r="26" spans="4:28" ht="19.5" x14ac:dyDescent="0.4">
      <c r="D26" s="21">
        <f>$A$1+21</f>
        <v>45068</v>
      </c>
      <c r="E26" s="33">
        <f t="shared" si="1"/>
        <v>0</v>
      </c>
      <c r="F26" s="34">
        <f t="shared" si="1"/>
        <v>0</v>
      </c>
      <c r="G26" s="35">
        <f t="shared" si="1"/>
        <v>0</v>
      </c>
      <c r="H26" s="23"/>
      <c r="I26" s="24"/>
      <c r="J26" s="25"/>
      <c r="K26" s="26"/>
      <c r="L26" s="24"/>
      <c r="M26" s="25"/>
      <c r="N26" s="23"/>
      <c r="O26" s="24"/>
      <c r="P26" s="27"/>
      <c r="Q26" s="14"/>
    </row>
    <row r="27" spans="4:28" ht="19.5" x14ac:dyDescent="0.4">
      <c r="D27" s="21">
        <f>$A$1+22</f>
        <v>45069</v>
      </c>
      <c r="E27" s="33">
        <f t="shared" si="1"/>
        <v>0</v>
      </c>
      <c r="F27" s="34">
        <f t="shared" si="1"/>
        <v>0</v>
      </c>
      <c r="G27" s="35">
        <f t="shared" si="1"/>
        <v>0</v>
      </c>
      <c r="H27" s="23"/>
      <c r="I27" s="24"/>
      <c r="J27" s="25"/>
      <c r="K27" s="26"/>
      <c r="L27" s="24"/>
      <c r="M27" s="25"/>
      <c r="N27" s="23"/>
      <c r="O27" s="24"/>
      <c r="P27" s="27"/>
      <c r="Q27" s="14"/>
    </row>
    <row r="28" spans="4:28" ht="19.5" x14ac:dyDescent="0.4">
      <c r="D28" s="21">
        <f>$A$1+23</f>
        <v>45070</v>
      </c>
      <c r="E28" s="33">
        <f t="shared" si="1"/>
        <v>0</v>
      </c>
      <c r="F28" s="34">
        <f t="shared" si="1"/>
        <v>0</v>
      </c>
      <c r="G28" s="35">
        <f t="shared" si="1"/>
        <v>0</v>
      </c>
      <c r="H28" s="23"/>
      <c r="I28" s="24"/>
      <c r="J28" s="25"/>
      <c r="K28" s="26"/>
      <c r="L28" s="24"/>
      <c r="M28" s="25"/>
      <c r="N28" s="23"/>
      <c r="O28" s="24"/>
      <c r="P28" s="27"/>
      <c r="Q28" s="14"/>
    </row>
    <row r="29" spans="4:28" ht="19.5" x14ac:dyDescent="0.4">
      <c r="D29" s="21">
        <f>$A$1+24</f>
        <v>45071</v>
      </c>
      <c r="E29" s="33">
        <f t="shared" si="1"/>
        <v>0</v>
      </c>
      <c r="F29" s="34">
        <f t="shared" si="1"/>
        <v>0</v>
      </c>
      <c r="G29" s="35">
        <f t="shared" si="1"/>
        <v>0</v>
      </c>
      <c r="H29" s="23"/>
      <c r="I29" s="24"/>
      <c r="J29" s="25"/>
      <c r="K29" s="26"/>
      <c r="L29" s="24"/>
      <c r="M29" s="25"/>
      <c r="N29" s="23"/>
      <c r="O29" s="24"/>
      <c r="P29" s="27"/>
      <c r="Q29" s="14"/>
    </row>
    <row r="30" spans="4:28" ht="19.5" x14ac:dyDescent="0.4">
      <c r="D30" s="21">
        <f>$A$1+25</f>
        <v>45072</v>
      </c>
      <c r="E30" s="33">
        <f t="shared" si="1"/>
        <v>0</v>
      </c>
      <c r="F30" s="34">
        <f t="shared" si="1"/>
        <v>0</v>
      </c>
      <c r="G30" s="35">
        <f t="shared" si="1"/>
        <v>0</v>
      </c>
      <c r="H30" s="23"/>
      <c r="I30" s="24"/>
      <c r="J30" s="25"/>
      <c r="K30" s="26"/>
      <c r="L30" s="24"/>
      <c r="M30" s="25"/>
      <c r="N30" s="23"/>
      <c r="O30" s="24"/>
      <c r="P30" s="27"/>
      <c r="Q30" s="14"/>
    </row>
    <row r="31" spans="4:28" ht="19.5" x14ac:dyDescent="0.4">
      <c r="D31" s="21">
        <f>$A$1+26</f>
        <v>45073</v>
      </c>
      <c r="E31" s="33">
        <f t="shared" si="1"/>
        <v>0</v>
      </c>
      <c r="F31" s="34">
        <f t="shared" si="1"/>
        <v>0</v>
      </c>
      <c r="G31" s="35">
        <f t="shared" si="1"/>
        <v>0</v>
      </c>
      <c r="H31" s="23"/>
      <c r="I31" s="24"/>
      <c r="J31" s="25"/>
      <c r="K31" s="26"/>
      <c r="L31" s="24"/>
      <c r="M31" s="25"/>
      <c r="N31" s="23"/>
      <c r="O31" s="24"/>
      <c r="P31" s="27"/>
      <c r="Q31" s="14"/>
    </row>
    <row r="32" spans="4:28" ht="19.5" x14ac:dyDescent="0.4">
      <c r="D32" s="21">
        <f>$A$1+27</f>
        <v>45074</v>
      </c>
      <c r="E32" s="33">
        <f t="shared" si="1"/>
        <v>0</v>
      </c>
      <c r="F32" s="34">
        <f t="shared" si="1"/>
        <v>0</v>
      </c>
      <c r="G32" s="35">
        <f t="shared" si="1"/>
        <v>0</v>
      </c>
      <c r="H32" s="23"/>
      <c r="I32" s="24"/>
      <c r="J32" s="25"/>
      <c r="K32" s="26"/>
      <c r="L32" s="24"/>
      <c r="M32" s="25"/>
      <c r="N32" s="23"/>
      <c r="O32" s="24"/>
      <c r="P32" s="27"/>
      <c r="Q32" s="14"/>
    </row>
    <row r="33" spans="3:17" ht="19.5" x14ac:dyDescent="0.4">
      <c r="D33" s="21">
        <f>$A$1+28</f>
        <v>45075</v>
      </c>
      <c r="E33" s="33">
        <f t="shared" si="1"/>
        <v>0</v>
      </c>
      <c r="F33" s="34">
        <f t="shared" si="1"/>
        <v>0</v>
      </c>
      <c r="G33" s="35">
        <f t="shared" si="1"/>
        <v>0</v>
      </c>
      <c r="H33" s="23"/>
      <c r="I33" s="24"/>
      <c r="J33" s="25"/>
      <c r="K33" s="26"/>
      <c r="L33" s="24"/>
      <c r="M33" s="25"/>
      <c r="N33" s="23"/>
      <c r="O33" s="24"/>
      <c r="P33" s="27"/>
      <c r="Q33" s="14"/>
    </row>
    <row r="34" spans="3:17" ht="19.5" x14ac:dyDescent="0.4">
      <c r="D34" s="21">
        <f>$A$1+29</f>
        <v>45076</v>
      </c>
      <c r="E34" s="33">
        <f t="shared" si="1"/>
        <v>0</v>
      </c>
      <c r="F34" s="34">
        <f t="shared" si="1"/>
        <v>0</v>
      </c>
      <c r="G34" s="35">
        <f t="shared" si="1"/>
        <v>0</v>
      </c>
      <c r="H34" s="23"/>
      <c r="I34" s="24"/>
      <c r="J34" s="25"/>
      <c r="K34" s="26"/>
      <c r="L34" s="24"/>
      <c r="M34" s="25"/>
      <c r="N34" s="23"/>
      <c r="O34" s="24"/>
      <c r="P34" s="27"/>
      <c r="Q34" s="14"/>
    </row>
    <row r="35" spans="3:17" ht="19.5" x14ac:dyDescent="0.4">
      <c r="D35" s="22">
        <f>$A$1+30</f>
        <v>45077</v>
      </c>
      <c r="E35" s="33">
        <f t="shared" si="1"/>
        <v>0</v>
      </c>
      <c r="F35" s="34">
        <f t="shared" si="1"/>
        <v>0</v>
      </c>
      <c r="G35" s="35">
        <f t="shared" si="1"/>
        <v>0</v>
      </c>
      <c r="H35" s="23"/>
      <c r="I35" s="24"/>
      <c r="J35" s="25"/>
      <c r="K35" s="26"/>
      <c r="L35" s="24"/>
      <c r="M35" s="25"/>
      <c r="N35" s="23"/>
      <c r="O35" s="24"/>
      <c r="P35" s="27"/>
      <c r="Q35" s="14"/>
    </row>
    <row r="36" spans="3:17" ht="20.25" thickBot="1" x14ac:dyDescent="0.45">
      <c r="D36" s="21"/>
      <c r="E36" s="36"/>
      <c r="F36" s="37"/>
      <c r="G36" s="38"/>
      <c r="H36" s="28"/>
      <c r="I36" s="29"/>
      <c r="J36" s="30"/>
      <c r="K36" s="31"/>
      <c r="L36" s="29"/>
      <c r="M36" s="30"/>
      <c r="N36" s="28"/>
      <c r="O36" s="29"/>
      <c r="P36" s="32"/>
      <c r="Q36" s="15"/>
    </row>
    <row r="37" spans="3:17" x14ac:dyDescent="0.4">
      <c r="C37" s="3"/>
      <c r="D37" s="2"/>
    </row>
  </sheetData>
  <mergeCells count="5">
    <mergeCell ref="E3:G3"/>
    <mergeCell ref="H3:J3"/>
    <mergeCell ref="K3:M3"/>
    <mergeCell ref="N3:P3"/>
    <mergeCell ref="Q3:Q4"/>
  </mergeCells>
  <phoneticPr fontId="2"/>
  <conditionalFormatting sqref="E36:G36 E5:G8">
    <cfRule type="cellIs" dxfId="166" priority="20" operator="equal">
      <formula>0</formula>
    </cfRule>
    <cfRule type="expression" dxfId="165" priority="21">
      <formula>0</formula>
    </cfRule>
  </conditionalFormatting>
  <conditionalFormatting sqref="D32">
    <cfRule type="expression" dxfId="164" priority="16">
      <formula>"month($D$33)&lt;&gt;month($D$32)"</formula>
    </cfRule>
    <cfRule type="expression" dxfId="163" priority="17">
      <formula>"month($D$34)&lt;&gt;month($D$32)"</formula>
    </cfRule>
    <cfRule type="expression" dxfId="162" priority="19">
      <formula>"month($D$33)&lt;&gt;month($D$32)"</formula>
    </cfRule>
  </conditionalFormatting>
  <conditionalFormatting sqref="D33">
    <cfRule type="expression" dxfId="161" priority="18">
      <formula>"month($D$34)&lt;&gt;month($D$33)"</formula>
    </cfRule>
  </conditionalFormatting>
  <conditionalFormatting sqref="D35">
    <cfRule type="expression" dxfId="160" priority="15">
      <formula>"month($D$36)&lt;&gt;month($D$33)"</formula>
    </cfRule>
  </conditionalFormatting>
  <conditionalFormatting sqref="E32:G35">
    <cfRule type="cellIs" dxfId="159" priority="1" operator="equal">
      <formula>0</formula>
    </cfRule>
    <cfRule type="expression" dxfId="158" priority="2">
      <formula>0</formula>
    </cfRule>
  </conditionalFormatting>
  <conditionalFormatting sqref="E29:G31">
    <cfRule type="cellIs" dxfId="157" priority="3" operator="equal">
      <formula>0</formula>
    </cfRule>
    <cfRule type="expression" dxfId="156" priority="4">
      <formula>0</formula>
    </cfRule>
  </conditionalFormatting>
  <conditionalFormatting sqref="E9:G12">
    <cfRule type="cellIs" dxfId="155" priority="13" operator="equal">
      <formula>0</formula>
    </cfRule>
    <cfRule type="expression" dxfId="154" priority="14">
      <formula>0</formula>
    </cfRule>
  </conditionalFormatting>
  <conditionalFormatting sqref="E13:G16">
    <cfRule type="cellIs" dxfId="153" priority="11" operator="equal">
      <formula>0</formula>
    </cfRule>
    <cfRule type="expression" dxfId="152" priority="12">
      <formula>0</formula>
    </cfRule>
  </conditionalFormatting>
  <conditionalFormatting sqref="E17:G20">
    <cfRule type="cellIs" dxfId="151" priority="9" operator="equal">
      <formula>0</formula>
    </cfRule>
    <cfRule type="expression" dxfId="150" priority="10">
      <formula>0</formula>
    </cfRule>
  </conditionalFormatting>
  <conditionalFormatting sqref="E21:G24">
    <cfRule type="cellIs" dxfId="149" priority="7" operator="equal">
      <formula>0</formula>
    </cfRule>
    <cfRule type="expression" dxfId="148" priority="8">
      <formula>0</formula>
    </cfRule>
  </conditionalFormatting>
  <conditionalFormatting sqref="E25:G28">
    <cfRule type="cellIs" dxfId="147" priority="5" operator="equal">
      <formula>0</formula>
    </cfRule>
    <cfRule type="expression" dxfId="146" priority="6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3" fitToHeight="0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F719A-AB65-4EE1-9ED5-6D9F746CCEA7}">
  <sheetPr>
    <pageSetUpPr fitToPage="1"/>
  </sheetPr>
  <dimension ref="A1:AB37"/>
  <sheetViews>
    <sheetView showZeros="0" topLeftCell="A2" workbookViewId="0"/>
  </sheetViews>
  <sheetFormatPr defaultRowHeight="18.75" x14ac:dyDescent="0.4"/>
  <cols>
    <col min="1" max="1" width="3.75" customWidth="1"/>
    <col min="2" max="2" width="0.875" customWidth="1"/>
    <col min="3" max="3" width="1.125" customWidth="1"/>
    <col min="4" max="4" width="13.5" customWidth="1"/>
    <col min="5" max="7" width="5" customWidth="1"/>
    <col min="8" max="16" width="7" customWidth="1"/>
  </cols>
  <sheetData>
    <row r="1" spans="1:17" x14ac:dyDescent="0.4">
      <c r="A1" s="39">
        <f>DATE(YEAR(年度!C8),MONTH(年度!C8)+5,DAY(年度!C8))</f>
        <v>45078</v>
      </c>
      <c r="B1" s="12"/>
      <c r="D1" s="3"/>
      <c r="E1" s="3"/>
      <c r="F1" s="3"/>
    </row>
    <row r="2" spans="1:17" ht="29.25" customHeight="1" thickBot="1" x14ac:dyDescent="0.45">
      <c r="D2" s="20" t="str">
        <f>YEAR(A1)&amp;"年"</f>
        <v>2023年</v>
      </c>
      <c r="E2" s="18" t="str">
        <f>MONTH(A1)&amp;"月"</f>
        <v>6月</v>
      </c>
      <c r="F2" s="19"/>
      <c r="G2" s="3"/>
    </row>
    <row r="3" spans="1:17" ht="19.5" thickBot="1" x14ac:dyDescent="0.45">
      <c r="D3" s="41"/>
      <c r="E3" s="55" t="s">
        <v>3</v>
      </c>
      <c r="F3" s="55"/>
      <c r="G3" s="56"/>
      <c r="H3" s="57" t="s">
        <v>4</v>
      </c>
      <c r="I3" s="55"/>
      <c r="J3" s="56"/>
      <c r="K3" s="57" t="s">
        <v>5</v>
      </c>
      <c r="L3" s="55"/>
      <c r="M3" s="56"/>
      <c r="N3" s="57" t="s">
        <v>6</v>
      </c>
      <c r="O3" s="55"/>
      <c r="P3" s="56"/>
      <c r="Q3" s="58" t="s">
        <v>7</v>
      </c>
    </row>
    <row r="4" spans="1:17" s="1" customFormat="1" thickBot="1" x14ac:dyDescent="0.45">
      <c r="D4" s="17" t="s">
        <v>9</v>
      </c>
      <c r="E4" s="4" t="s">
        <v>0</v>
      </c>
      <c r="F4" s="5" t="s">
        <v>1</v>
      </c>
      <c r="G4" s="6" t="s">
        <v>2</v>
      </c>
      <c r="H4" s="7" t="s">
        <v>0</v>
      </c>
      <c r="I4" s="8" t="s">
        <v>1</v>
      </c>
      <c r="J4" s="9" t="s">
        <v>2</v>
      </c>
      <c r="K4" s="10" t="s">
        <v>0</v>
      </c>
      <c r="L4" s="8" t="s">
        <v>1</v>
      </c>
      <c r="M4" s="9" t="s">
        <v>2</v>
      </c>
      <c r="N4" s="10" t="s">
        <v>0</v>
      </c>
      <c r="O4" s="8" t="s">
        <v>1</v>
      </c>
      <c r="P4" s="9" t="s">
        <v>2</v>
      </c>
      <c r="Q4" s="59"/>
    </row>
    <row r="5" spans="1:17" ht="19.5" x14ac:dyDescent="0.4">
      <c r="D5" s="21">
        <f>$A$1</f>
        <v>45078</v>
      </c>
      <c r="E5" s="33">
        <f t="shared" ref="E5:G20" si="0">IF(COUNTA(H5+K5+N5)=0,"",(H5+K5+N5)/IF(COUNTA(H5,K5,N5)=0,1,COUNTA(H5,K5,N5)))</f>
        <v>0</v>
      </c>
      <c r="F5" s="34">
        <f t="shared" si="0"/>
        <v>0</v>
      </c>
      <c r="G5" s="35">
        <f t="shared" si="0"/>
        <v>0</v>
      </c>
      <c r="H5" s="23"/>
      <c r="I5" s="24"/>
      <c r="J5" s="25"/>
      <c r="K5" s="26"/>
      <c r="L5" s="24"/>
      <c r="M5" s="25"/>
      <c r="N5" s="23"/>
      <c r="O5" s="24"/>
      <c r="P5" s="27"/>
      <c r="Q5" s="13"/>
    </row>
    <row r="6" spans="1:17" ht="19.5" x14ac:dyDescent="0.4">
      <c r="D6" s="21">
        <f>$A$1+1</f>
        <v>45079</v>
      </c>
      <c r="E6" s="33">
        <f t="shared" si="0"/>
        <v>0</v>
      </c>
      <c r="F6" s="34">
        <f t="shared" si="0"/>
        <v>0</v>
      </c>
      <c r="G6" s="35">
        <f t="shared" si="0"/>
        <v>0</v>
      </c>
      <c r="H6" s="23"/>
      <c r="I6" s="24"/>
      <c r="J6" s="25"/>
      <c r="K6" s="26"/>
      <c r="L6" s="24"/>
      <c r="M6" s="25"/>
      <c r="N6" s="23"/>
      <c r="O6" s="24"/>
      <c r="P6" s="27"/>
      <c r="Q6" s="14"/>
    </row>
    <row r="7" spans="1:17" ht="19.5" x14ac:dyDescent="0.4">
      <c r="D7" s="21">
        <f>$A$1+2</f>
        <v>45080</v>
      </c>
      <c r="E7" s="33">
        <f t="shared" si="0"/>
        <v>0</v>
      </c>
      <c r="F7" s="34">
        <f t="shared" si="0"/>
        <v>0</v>
      </c>
      <c r="G7" s="35">
        <f t="shared" si="0"/>
        <v>0</v>
      </c>
      <c r="H7" s="23"/>
      <c r="I7" s="24"/>
      <c r="J7" s="25"/>
      <c r="K7" s="26"/>
      <c r="L7" s="24"/>
      <c r="M7" s="25"/>
      <c r="N7" s="23"/>
      <c r="O7" s="24"/>
      <c r="P7" s="27"/>
      <c r="Q7" s="14"/>
    </row>
    <row r="8" spans="1:17" ht="19.5" x14ac:dyDescent="0.4">
      <c r="D8" s="21">
        <f>$A$1+3</f>
        <v>45081</v>
      </c>
      <c r="E8" s="33">
        <f t="shared" si="0"/>
        <v>0</v>
      </c>
      <c r="F8" s="34">
        <f t="shared" si="0"/>
        <v>0</v>
      </c>
      <c r="G8" s="35">
        <f t="shared" si="0"/>
        <v>0</v>
      </c>
      <c r="H8" s="23"/>
      <c r="I8" s="24"/>
      <c r="J8" s="25"/>
      <c r="K8" s="26"/>
      <c r="L8" s="24"/>
      <c r="M8" s="25"/>
      <c r="N8" s="23"/>
      <c r="O8" s="24"/>
      <c r="P8" s="27"/>
      <c r="Q8" s="14"/>
    </row>
    <row r="9" spans="1:17" ht="19.5" x14ac:dyDescent="0.4">
      <c r="D9" s="21">
        <f>$A$1+4</f>
        <v>45082</v>
      </c>
      <c r="E9" s="33">
        <f t="shared" si="0"/>
        <v>0</v>
      </c>
      <c r="F9" s="34">
        <f t="shared" si="0"/>
        <v>0</v>
      </c>
      <c r="G9" s="35">
        <f t="shared" si="0"/>
        <v>0</v>
      </c>
      <c r="H9" s="23"/>
      <c r="I9" s="24"/>
      <c r="J9" s="25"/>
      <c r="K9" s="26"/>
      <c r="L9" s="24"/>
      <c r="M9" s="25"/>
      <c r="N9" s="23"/>
      <c r="O9" s="24"/>
      <c r="P9" s="27"/>
      <c r="Q9" s="14"/>
    </row>
    <row r="10" spans="1:17" ht="19.5" x14ac:dyDescent="0.4">
      <c r="D10" s="21">
        <f>$A$1+5</f>
        <v>45083</v>
      </c>
      <c r="E10" s="33">
        <f t="shared" si="0"/>
        <v>0</v>
      </c>
      <c r="F10" s="34">
        <f t="shared" si="0"/>
        <v>0</v>
      </c>
      <c r="G10" s="35">
        <f t="shared" si="0"/>
        <v>0</v>
      </c>
      <c r="H10" s="23"/>
      <c r="I10" s="24"/>
      <c r="J10" s="25"/>
      <c r="K10" s="26"/>
      <c r="L10" s="24"/>
      <c r="M10" s="25"/>
      <c r="N10" s="23"/>
      <c r="O10" s="24"/>
      <c r="P10" s="27"/>
      <c r="Q10" s="14"/>
    </row>
    <row r="11" spans="1:17" ht="19.5" x14ac:dyDescent="0.4">
      <c r="D11" s="21">
        <f>$A$1+6</f>
        <v>45084</v>
      </c>
      <c r="E11" s="33">
        <f t="shared" si="0"/>
        <v>0</v>
      </c>
      <c r="F11" s="34">
        <f t="shared" si="0"/>
        <v>0</v>
      </c>
      <c r="G11" s="35">
        <f t="shared" si="0"/>
        <v>0</v>
      </c>
      <c r="H11" s="23"/>
      <c r="I11" s="24"/>
      <c r="J11" s="25"/>
      <c r="K11" s="26"/>
      <c r="L11" s="24"/>
      <c r="M11" s="25"/>
      <c r="N11" s="23"/>
      <c r="O11" s="24"/>
      <c r="P11" s="27"/>
      <c r="Q11" s="14"/>
    </row>
    <row r="12" spans="1:17" ht="19.5" x14ac:dyDescent="0.4">
      <c r="D12" s="21">
        <f>$A$1+7</f>
        <v>45085</v>
      </c>
      <c r="E12" s="33">
        <f t="shared" si="0"/>
        <v>0</v>
      </c>
      <c r="F12" s="34">
        <f t="shared" si="0"/>
        <v>0</v>
      </c>
      <c r="G12" s="35">
        <f t="shared" si="0"/>
        <v>0</v>
      </c>
      <c r="H12" s="23"/>
      <c r="I12" s="24"/>
      <c r="J12" s="25"/>
      <c r="K12" s="26"/>
      <c r="L12" s="24"/>
      <c r="M12" s="25"/>
      <c r="N12" s="23"/>
      <c r="O12" s="24"/>
      <c r="P12" s="27"/>
      <c r="Q12" s="14"/>
    </row>
    <row r="13" spans="1:17" ht="19.5" x14ac:dyDescent="0.4">
      <c r="D13" s="21">
        <f>$A$1+8</f>
        <v>45086</v>
      </c>
      <c r="E13" s="33">
        <f t="shared" si="0"/>
        <v>0</v>
      </c>
      <c r="F13" s="34">
        <f t="shared" si="0"/>
        <v>0</v>
      </c>
      <c r="G13" s="35">
        <f t="shared" si="0"/>
        <v>0</v>
      </c>
      <c r="H13" s="23"/>
      <c r="I13" s="24"/>
      <c r="J13" s="25"/>
      <c r="K13" s="26"/>
      <c r="L13" s="24"/>
      <c r="M13" s="25"/>
      <c r="N13" s="23"/>
      <c r="O13" s="24"/>
      <c r="P13" s="27"/>
      <c r="Q13" s="14"/>
    </row>
    <row r="14" spans="1:17" ht="19.5" x14ac:dyDescent="0.4">
      <c r="D14" s="21">
        <f>$A$1+9</f>
        <v>45087</v>
      </c>
      <c r="E14" s="33">
        <f t="shared" si="0"/>
        <v>0</v>
      </c>
      <c r="F14" s="34">
        <f t="shared" si="0"/>
        <v>0</v>
      </c>
      <c r="G14" s="35">
        <f t="shared" si="0"/>
        <v>0</v>
      </c>
      <c r="H14" s="23"/>
      <c r="I14" s="24"/>
      <c r="J14" s="25"/>
      <c r="K14" s="26"/>
      <c r="L14" s="24"/>
      <c r="M14" s="25"/>
      <c r="N14" s="23"/>
      <c r="O14" s="24"/>
      <c r="P14" s="27"/>
      <c r="Q14" s="14"/>
    </row>
    <row r="15" spans="1:17" ht="19.5" x14ac:dyDescent="0.4">
      <c r="D15" s="21">
        <f>$A$1+10</f>
        <v>45088</v>
      </c>
      <c r="E15" s="33">
        <f t="shared" si="0"/>
        <v>0</v>
      </c>
      <c r="F15" s="34">
        <f t="shared" si="0"/>
        <v>0</v>
      </c>
      <c r="G15" s="35">
        <f t="shared" si="0"/>
        <v>0</v>
      </c>
      <c r="H15" s="23"/>
      <c r="I15" s="24"/>
      <c r="J15" s="25"/>
      <c r="K15" s="26"/>
      <c r="L15" s="24"/>
      <c r="M15" s="25"/>
      <c r="N15" s="23"/>
      <c r="O15" s="24"/>
      <c r="P15" s="27"/>
      <c r="Q15" s="14"/>
    </row>
    <row r="16" spans="1:17" ht="19.5" x14ac:dyDescent="0.4">
      <c r="D16" s="21">
        <f>$A$1+11</f>
        <v>45089</v>
      </c>
      <c r="E16" s="33">
        <f t="shared" si="0"/>
        <v>0</v>
      </c>
      <c r="F16" s="34">
        <f t="shared" si="0"/>
        <v>0</v>
      </c>
      <c r="G16" s="35">
        <f t="shared" si="0"/>
        <v>0</v>
      </c>
      <c r="H16" s="23"/>
      <c r="I16" s="24"/>
      <c r="J16" s="25"/>
      <c r="K16" s="26"/>
      <c r="L16" s="24"/>
      <c r="M16" s="25"/>
      <c r="N16" s="23"/>
      <c r="O16" s="24"/>
      <c r="P16" s="27"/>
      <c r="Q16" s="14"/>
    </row>
    <row r="17" spans="4:28" ht="19.5" x14ac:dyDescent="0.4">
      <c r="D17" s="21">
        <f>$A$1+12</f>
        <v>45090</v>
      </c>
      <c r="E17" s="33">
        <f t="shared" si="0"/>
        <v>0</v>
      </c>
      <c r="F17" s="34">
        <f t="shared" si="0"/>
        <v>0</v>
      </c>
      <c r="G17" s="35">
        <f t="shared" si="0"/>
        <v>0</v>
      </c>
      <c r="H17" s="23"/>
      <c r="I17" s="24"/>
      <c r="J17" s="25"/>
      <c r="K17" s="26"/>
      <c r="L17" s="24"/>
      <c r="M17" s="25"/>
      <c r="N17" s="23"/>
      <c r="O17" s="24"/>
      <c r="P17" s="27"/>
      <c r="Q17" s="14"/>
      <c r="R17" t="s">
        <v>8</v>
      </c>
    </row>
    <row r="18" spans="4:28" ht="19.5" x14ac:dyDescent="0.4">
      <c r="D18" s="21">
        <f>$A$1+13</f>
        <v>45091</v>
      </c>
      <c r="E18" s="33">
        <f t="shared" si="0"/>
        <v>0</v>
      </c>
      <c r="F18" s="34">
        <f t="shared" si="0"/>
        <v>0</v>
      </c>
      <c r="G18" s="35">
        <f t="shared" si="0"/>
        <v>0</v>
      </c>
      <c r="H18" s="23"/>
      <c r="I18" s="24"/>
      <c r="J18" s="25"/>
      <c r="K18" s="26"/>
      <c r="L18" s="24"/>
      <c r="M18" s="25"/>
      <c r="N18" s="23"/>
      <c r="O18" s="24"/>
      <c r="P18" s="27"/>
      <c r="Q18" s="14"/>
      <c r="AB18" s="11"/>
    </row>
    <row r="19" spans="4:28" ht="19.5" x14ac:dyDescent="0.4">
      <c r="D19" s="21">
        <f>$A$1+14</f>
        <v>45092</v>
      </c>
      <c r="E19" s="33">
        <f t="shared" si="0"/>
        <v>0</v>
      </c>
      <c r="F19" s="34">
        <f t="shared" si="0"/>
        <v>0</v>
      </c>
      <c r="G19" s="35">
        <f t="shared" si="0"/>
        <v>0</v>
      </c>
      <c r="H19" s="23"/>
      <c r="I19" s="24"/>
      <c r="J19" s="25"/>
      <c r="K19" s="26"/>
      <c r="L19" s="24"/>
      <c r="M19" s="25"/>
      <c r="N19" s="23"/>
      <c r="O19" s="24"/>
      <c r="P19" s="27"/>
      <c r="Q19" s="14"/>
    </row>
    <row r="20" spans="4:28" ht="19.5" x14ac:dyDescent="0.4">
      <c r="D20" s="21">
        <f>$A$1+15</f>
        <v>45093</v>
      </c>
      <c r="E20" s="33">
        <f t="shared" si="0"/>
        <v>0</v>
      </c>
      <c r="F20" s="34">
        <f t="shared" si="0"/>
        <v>0</v>
      </c>
      <c r="G20" s="35">
        <f t="shared" si="0"/>
        <v>0</v>
      </c>
      <c r="H20" s="23"/>
      <c r="I20" s="24"/>
      <c r="J20" s="25"/>
      <c r="K20" s="26"/>
      <c r="L20" s="24"/>
      <c r="M20" s="25"/>
      <c r="N20" s="23"/>
      <c r="O20" s="24"/>
      <c r="P20" s="27"/>
      <c r="Q20" s="14"/>
    </row>
    <row r="21" spans="4:28" ht="19.5" x14ac:dyDescent="0.4">
      <c r="D21" s="21">
        <f>$A$1+16</f>
        <v>45094</v>
      </c>
      <c r="E21" s="33">
        <f t="shared" ref="E21:G34" si="1">IF(COUNTA(H21+K21+N21)=0,"",(H21+K21+N21)/IF(COUNTA(H21,K21,N21)=0,1,COUNTA(H21,K21,N21)))</f>
        <v>0</v>
      </c>
      <c r="F21" s="34">
        <f t="shared" si="1"/>
        <v>0</v>
      </c>
      <c r="G21" s="35">
        <f t="shared" si="1"/>
        <v>0</v>
      </c>
      <c r="H21" s="23"/>
      <c r="I21" s="24"/>
      <c r="J21" s="25"/>
      <c r="K21" s="26"/>
      <c r="L21" s="24"/>
      <c r="M21" s="25"/>
      <c r="N21" s="23"/>
      <c r="O21" s="24"/>
      <c r="P21" s="27"/>
      <c r="Q21" s="14"/>
      <c r="R21" t="s">
        <v>8</v>
      </c>
    </row>
    <row r="22" spans="4:28" ht="19.5" x14ac:dyDescent="0.4">
      <c r="D22" s="21">
        <f>$A$1+17</f>
        <v>45095</v>
      </c>
      <c r="E22" s="33">
        <f t="shared" si="1"/>
        <v>0</v>
      </c>
      <c r="F22" s="34">
        <f t="shared" si="1"/>
        <v>0</v>
      </c>
      <c r="G22" s="35">
        <f t="shared" si="1"/>
        <v>0</v>
      </c>
      <c r="H22" s="23"/>
      <c r="I22" s="24"/>
      <c r="J22" s="25"/>
      <c r="K22" s="26"/>
      <c r="L22" s="24"/>
      <c r="M22" s="25"/>
      <c r="N22" s="23"/>
      <c r="O22" s="24"/>
      <c r="P22" s="27"/>
      <c r="Q22" s="14"/>
      <c r="R22" t="s">
        <v>8</v>
      </c>
    </row>
    <row r="23" spans="4:28" ht="19.5" x14ac:dyDescent="0.4">
      <c r="D23" s="21">
        <f>$A$1+18</f>
        <v>45096</v>
      </c>
      <c r="E23" s="33">
        <f t="shared" si="1"/>
        <v>0</v>
      </c>
      <c r="F23" s="34">
        <f t="shared" si="1"/>
        <v>0</v>
      </c>
      <c r="G23" s="35">
        <f t="shared" si="1"/>
        <v>0</v>
      </c>
      <c r="H23" s="23"/>
      <c r="I23" s="24"/>
      <c r="J23" s="25"/>
      <c r="K23" s="26"/>
      <c r="L23" s="24"/>
      <c r="M23" s="25"/>
      <c r="N23" s="23"/>
      <c r="O23" s="24"/>
      <c r="P23" s="27"/>
      <c r="Q23" s="14"/>
    </row>
    <row r="24" spans="4:28" ht="19.5" x14ac:dyDescent="0.4">
      <c r="D24" s="21">
        <f>$A$1+19</f>
        <v>45097</v>
      </c>
      <c r="E24" s="33">
        <f t="shared" si="1"/>
        <v>0</v>
      </c>
      <c r="F24" s="34">
        <f t="shared" si="1"/>
        <v>0</v>
      </c>
      <c r="G24" s="35">
        <f t="shared" si="1"/>
        <v>0</v>
      </c>
      <c r="H24" s="23"/>
      <c r="I24" s="24"/>
      <c r="J24" s="25"/>
      <c r="K24" s="26"/>
      <c r="L24" s="24"/>
      <c r="M24" s="25"/>
      <c r="N24" s="23"/>
      <c r="O24" s="24"/>
      <c r="P24" s="27"/>
      <c r="Q24" s="14"/>
    </row>
    <row r="25" spans="4:28" ht="19.5" x14ac:dyDescent="0.4">
      <c r="D25" s="21">
        <f>$A$1+20</f>
        <v>45098</v>
      </c>
      <c r="E25" s="33">
        <f t="shared" si="1"/>
        <v>0</v>
      </c>
      <c r="F25" s="34">
        <f t="shared" si="1"/>
        <v>0</v>
      </c>
      <c r="G25" s="35">
        <f t="shared" si="1"/>
        <v>0</v>
      </c>
      <c r="H25" s="23"/>
      <c r="I25" s="24"/>
      <c r="J25" s="25"/>
      <c r="K25" s="26"/>
      <c r="L25" s="24"/>
      <c r="M25" s="25"/>
      <c r="N25" s="23"/>
      <c r="O25" s="24"/>
      <c r="P25" s="27"/>
      <c r="Q25" s="14"/>
    </row>
    <row r="26" spans="4:28" ht="19.5" x14ac:dyDescent="0.4">
      <c r="D26" s="21">
        <f>$A$1+21</f>
        <v>45099</v>
      </c>
      <c r="E26" s="33">
        <f t="shared" si="1"/>
        <v>0</v>
      </c>
      <c r="F26" s="34">
        <f t="shared" si="1"/>
        <v>0</v>
      </c>
      <c r="G26" s="35">
        <f t="shared" si="1"/>
        <v>0</v>
      </c>
      <c r="H26" s="23"/>
      <c r="I26" s="24"/>
      <c r="J26" s="25"/>
      <c r="K26" s="26"/>
      <c r="L26" s="24"/>
      <c r="M26" s="25"/>
      <c r="N26" s="23"/>
      <c r="O26" s="24"/>
      <c r="P26" s="27"/>
      <c r="Q26" s="14"/>
    </row>
    <row r="27" spans="4:28" ht="19.5" x14ac:dyDescent="0.4">
      <c r="D27" s="21">
        <f>$A$1+22</f>
        <v>45100</v>
      </c>
      <c r="E27" s="33">
        <f t="shared" si="1"/>
        <v>0</v>
      </c>
      <c r="F27" s="34">
        <f t="shared" si="1"/>
        <v>0</v>
      </c>
      <c r="G27" s="35">
        <f t="shared" si="1"/>
        <v>0</v>
      </c>
      <c r="H27" s="23"/>
      <c r="I27" s="24"/>
      <c r="J27" s="25"/>
      <c r="K27" s="26"/>
      <c r="L27" s="24"/>
      <c r="M27" s="25"/>
      <c r="N27" s="23"/>
      <c r="O27" s="24"/>
      <c r="P27" s="27"/>
      <c r="Q27" s="14"/>
    </row>
    <row r="28" spans="4:28" ht="19.5" x14ac:dyDescent="0.4">
      <c r="D28" s="21">
        <f>$A$1+23</f>
        <v>45101</v>
      </c>
      <c r="E28" s="33">
        <f t="shared" si="1"/>
        <v>0</v>
      </c>
      <c r="F28" s="34">
        <f t="shared" si="1"/>
        <v>0</v>
      </c>
      <c r="G28" s="35">
        <f t="shared" si="1"/>
        <v>0</v>
      </c>
      <c r="H28" s="23"/>
      <c r="I28" s="24"/>
      <c r="J28" s="25"/>
      <c r="K28" s="26"/>
      <c r="L28" s="24"/>
      <c r="M28" s="25"/>
      <c r="N28" s="23"/>
      <c r="O28" s="24"/>
      <c r="P28" s="27"/>
      <c r="Q28" s="14"/>
    </row>
    <row r="29" spans="4:28" ht="19.5" x14ac:dyDescent="0.4">
      <c r="D29" s="21">
        <f>$A$1+24</f>
        <v>45102</v>
      </c>
      <c r="E29" s="33">
        <f t="shared" si="1"/>
        <v>0</v>
      </c>
      <c r="F29" s="34">
        <f t="shared" si="1"/>
        <v>0</v>
      </c>
      <c r="G29" s="35">
        <f t="shared" si="1"/>
        <v>0</v>
      </c>
      <c r="H29" s="23"/>
      <c r="I29" s="24"/>
      <c r="J29" s="25"/>
      <c r="K29" s="26"/>
      <c r="L29" s="24"/>
      <c r="M29" s="25"/>
      <c r="N29" s="23"/>
      <c r="O29" s="24"/>
      <c r="P29" s="27"/>
      <c r="Q29" s="14"/>
    </row>
    <row r="30" spans="4:28" ht="19.5" x14ac:dyDescent="0.4">
      <c r="D30" s="21">
        <f>$A$1+25</f>
        <v>45103</v>
      </c>
      <c r="E30" s="33">
        <f t="shared" si="1"/>
        <v>0</v>
      </c>
      <c r="F30" s="34">
        <f t="shared" si="1"/>
        <v>0</v>
      </c>
      <c r="G30" s="35">
        <f t="shared" si="1"/>
        <v>0</v>
      </c>
      <c r="H30" s="23"/>
      <c r="I30" s="24"/>
      <c r="J30" s="25"/>
      <c r="K30" s="26"/>
      <c r="L30" s="24"/>
      <c r="M30" s="25"/>
      <c r="N30" s="23"/>
      <c r="O30" s="24"/>
      <c r="P30" s="27"/>
      <c r="Q30" s="14"/>
    </row>
    <row r="31" spans="4:28" ht="19.5" x14ac:dyDescent="0.4">
      <c r="D31" s="21">
        <f>$A$1+26</f>
        <v>45104</v>
      </c>
      <c r="E31" s="33">
        <f t="shared" si="1"/>
        <v>0</v>
      </c>
      <c r="F31" s="34">
        <f t="shared" si="1"/>
        <v>0</v>
      </c>
      <c r="G31" s="35">
        <f t="shared" si="1"/>
        <v>0</v>
      </c>
      <c r="H31" s="23"/>
      <c r="I31" s="24"/>
      <c r="J31" s="25"/>
      <c r="K31" s="26"/>
      <c r="L31" s="24"/>
      <c r="M31" s="25"/>
      <c r="N31" s="23"/>
      <c r="O31" s="24"/>
      <c r="P31" s="27"/>
      <c r="Q31" s="14"/>
    </row>
    <row r="32" spans="4:28" ht="19.5" x14ac:dyDescent="0.4">
      <c r="D32" s="21">
        <f>$A$1+27</f>
        <v>45105</v>
      </c>
      <c r="E32" s="33">
        <f t="shared" si="1"/>
        <v>0</v>
      </c>
      <c r="F32" s="34">
        <f t="shared" si="1"/>
        <v>0</v>
      </c>
      <c r="G32" s="35">
        <f t="shared" si="1"/>
        <v>0</v>
      </c>
      <c r="H32" s="23"/>
      <c r="I32" s="24"/>
      <c r="J32" s="25"/>
      <c r="K32" s="26"/>
      <c r="L32" s="24"/>
      <c r="M32" s="25"/>
      <c r="N32" s="23"/>
      <c r="O32" s="24"/>
      <c r="P32" s="27"/>
      <c r="Q32" s="14"/>
    </row>
    <row r="33" spans="3:17" ht="19.5" x14ac:dyDescent="0.4">
      <c r="D33" s="21">
        <f>$A$1+28</f>
        <v>45106</v>
      </c>
      <c r="E33" s="33">
        <f t="shared" si="1"/>
        <v>0</v>
      </c>
      <c r="F33" s="34">
        <f t="shared" si="1"/>
        <v>0</v>
      </c>
      <c r="G33" s="35">
        <f t="shared" si="1"/>
        <v>0</v>
      </c>
      <c r="H33" s="23"/>
      <c r="I33" s="24"/>
      <c r="J33" s="25"/>
      <c r="K33" s="26"/>
      <c r="L33" s="24"/>
      <c r="M33" s="25"/>
      <c r="N33" s="23"/>
      <c r="O33" s="24"/>
      <c r="P33" s="27"/>
      <c r="Q33" s="14"/>
    </row>
    <row r="34" spans="3:17" ht="19.5" x14ac:dyDescent="0.4">
      <c r="D34" s="21">
        <f>$A$1+29</f>
        <v>45107</v>
      </c>
      <c r="E34" s="33">
        <f t="shared" si="1"/>
        <v>0</v>
      </c>
      <c r="F34" s="34">
        <f t="shared" si="1"/>
        <v>0</v>
      </c>
      <c r="G34" s="35">
        <f t="shared" si="1"/>
        <v>0</v>
      </c>
      <c r="H34" s="23"/>
      <c r="I34" s="24"/>
      <c r="J34" s="25"/>
      <c r="K34" s="26"/>
      <c r="L34" s="24"/>
      <c r="M34" s="25"/>
      <c r="N34" s="23"/>
      <c r="O34" s="24"/>
      <c r="P34" s="27"/>
      <c r="Q34" s="14"/>
    </row>
    <row r="35" spans="3:17" ht="19.5" x14ac:dyDescent="0.4">
      <c r="D35" s="22"/>
      <c r="E35" s="33"/>
      <c r="F35" s="34"/>
      <c r="G35" s="35"/>
      <c r="H35" s="23"/>
      <c r="I35" s="24"/>
      <c r="J35" s="25"/>
      <c r="K35" s="26"/>
      <c r="L35" s="24"/>
      <c r="M35" s="25"/>
      <c r="N35" s="23"/>
      <c r="O35" s="24"/>
      <c r="P35" s="27"/>
      <c r="Q35" s="14"/>
    </row>
    <row r="36" spans="3:17" ht="20.25" thickBot="1" x14ac:dyDescent="0.45">
      <c r="D36" s="21"/>
      <c r="E36" s="36"/>
      <c r="F36" s="37"/>
      <c r="G36" s="38"/>
      <c r="H36" s="28"/>
      <c r="I36" s="29"/>
      <c r="J36" s="30"/>
      <c r="K36" s="31"/>
      <c r="L36" s="29"/>
      <c r="M36" s="30"/>
      <c r="N36" s="28"/>
      <c r="O36" s="29"/>
      <c r="P36" s="32"/>
      <c r="Q36" s="15"/>
    </row>
    <row r="37" spans="3:17" x14ac:dyDescent="0.4">
      <c r="C37" s="3"/>
      <c r="D37" s="2"/>
    </row>
  </sheetData>
  <mergeCells count="5">
    <mergeCell ref="E3:G3"/>
    <mergeCell ref="H3:J3"/>
    <mergeCell ref="K3:M3"/>
    <mergeCell ref="N3:P3"/>
    <mergeCell ref="Q3:Q4"/>
  </mergeCells>
  <phoneticPr fontId="2"/>
  <conditionalFormatting sqref="E36:G36 E5:G8">
    <cfRule type="cellIs" dxfId="145" priority="20" operator="equal">
      <formula>0</formula>
    </cfRule>
    <cfRule type="expression" dxfId="144" priority="21">
      <formula>0</formula>
    </cfRule>
  </conditionalFormatting>
  <conditionalFormatting sqref="D32">
    <cfRule type="expression" dxfId="143" priority="16">
      <formula>"month($D$33)&lt;&gt;month($D$32)"</formula>
    </cfRule>
    <cfRule type="expression" dxfId="142" priority="17">
      <formula>"month($D$34)&lt;&gt;month($D$32)"</formula>
    </cfRule>
    <cfRule type="expression" dxfId="141" priority="19">
      <formula>"month($D$33)&lt;&gt;month($D$32)"</formula>
    </cfRule>
  </conditionalFormatting>
  <conditionalFormatting sqref="D33">
    <cfRule type="expression" dxfId="140" priority="18">
      <formula>"month($D$34)&lt;&gt;month($D$33)"</formula>
    </cfRule>
  </conditionalFormatting>
  <conditionalFormatting sqref="D35">
    <cfRule type="expression" dxfId="139" priority="15">
      <formula>"month($D$36)&lt;&gt;month($D$33)"</formula>
    </cfRule>
  </conditionalFormatting>
  <conditionalFormatting sqref="E32:G35">
    <cfRule type="cellIs" dxfId="138" priority="1" operator="equal">
      <formula>0</formula>
    </cfRule>
    <cfRule type="expression" dxfId="137" priority="2">
      <formula>0</formula>
    </cfRule>
  </conditionalFormatting>
  <conditionalFormatting sqref="E29:G31">
    <cfRule type="cellIs" dxfId="136" priority="3" operator="equal">
      <formula>0</formula>
    </cfRule>
    <cfRule type="expression" dxfId="135" priority="4">
      <formula>0</formula>
    </cfRule>
  </conditionalFormatting>
  <conditionalFormatting sqref="E9:G12">
    <cfRule type="cellIs" dxfId="134" priority="13" operator="equal">
      <formula>0</formula>
    </cfRule>
    <cfRule type="expression" dxfId="133" priority="14">
      <formula>0</formula>
    </cfRule>
  </conditionalFormatting>
  <conditionalFormatting sqref="E13:G16">
    <cfRule type="cellIs" dxfId="132" priority="11" operator="equal">
      <formula>0</formula>
    </cfRule>
    <cfRule type="expression" dxfId="131" priority="12">
      <formula>0</formula>
    </cfRule>
  </conditionalFormatting>
  <conditionalFormatting sqref="E17:G20">
    <cfRule type="cellIs" dxfId="130" priority="9" operator="equal">
      <formula>0</formula>
    </cfRule>
    <cfRule type="expression" dxfId="129" priority="10">
      <formula>0</formula>
    </cfRule>
  </conditionalFormatting>
  <conditionalFormatting sqref="E21:G24">
    <cfRule type="cellIs" dxfId="128" priority="7" operator="equal">
      <formula>0</formula>
    </cfRule>
    <cfRule type="expression" dxfId="127" priority="8">
      <formula>0</formula>
    </cfRule>
  </conditionalFormatting>
  <conditionalFormatting sqref="E25:G28">
    <cfRule type="cellIs" dxfId="126" priority="5" operator="equal">
      <formula>0</formula>
    </cfRule>
    <cfRule type="expression" dxfId="125" priority="6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3" fitToHeight="0" orientation="landscape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BA561-29E2-4CE7-9D8D-CE3AEBC5794C}">
  <sheetPr>
    <pageSetUpPr fitToPage="1"/>
  </sheetPr>
  <dimension ref="A1:AB37"/>
  <sheetViews>
    <sheetView showZeros="0" topLeftCell="A2" workbookViewId="0"/>
  </sheetViews>
  <sheetFormatPr defaultRowHeight="18.75" x14ac:dyDescent="0.4"/>
  <cols>
    <col min="1" max="1" width="3.75" customWidth="1"/>
    <col min="2" max="2" width="0.875" customWidth="1"/>
    <col min="3" max="3" width="1.125" customWidth="1"/>
    <col min="4" max="4" width="13.5" customWidth="1"/>
    <col min="5" max="7" width="5" customWidth="1"/>
    <col min="8" max="16" width="7" customWidth="1"/>
  </cols>
  <sheetData>
    <row r="1" spans="1:17" x14ac:dyDescent="0.4">
      <c r="A1" s="39">
        <f>DATE(YEAR(年度!C8),MONTH(年度!C8)+6,DAY(年度!C8))</f>
        <v>45108</v>
      </c>
      <c r="B1" s="12"/>
      <c r="D1" s="3"/>
      <c r="E1" s="3"/>
      <c r="F1" s="3"/>
    </row>
    <row r="2" spans="1:17" ht="29.25" customHeight="1" thickBot="1" x14ac:dyDescent="0.45">
      <c r="D2" s="20" t="str">
        <f>YEAR(A1)&amp;"年"</f>
        <v>2023年</v>
      </c>
      <c r="E2" s="18" t="str">
        <f>MONTH(A1)&amp;"月"</f>
        <v>7月</v>
      </c>
      <c r="F2" s="19"/>
      <c r="G2" s="3"/>
    </row>
    <row r="3" spans="1:17" ht="19.5" thickBot="1" x14ac:dyDescent="0.45">
      <c r="D3" s="41"/>
      <c r="E3" s="55" t="s">
        <v>3</v>
      </c>
      <c r="F3" s="55"/>
      <c r="G3" s="56"/>
      <c r="H3" s="57" t="s">
        <v>4</v>
      </c>
      <c r="I3" s="55"/>
      <c r="J3" s="56"/>
      <c r="K3" s="57" t="s">
        <v>5</v>
      </c>
      <c r="L3" s="55"/>
      <c r="M3" s="56"/>
      <c r="N3" s="57" t="s">
        <v>6</v>
      </c>
      <c r="O3" s="55"/>
      <c r="P3" s="56"/>
      <c r="Q3" s="58" t="s">
        <v>7</v>
      </c>
    </row>
    <row r="4" spans="1:17" s="1" customFormat="1" thickBot="1" x14ac:dyDescent="0.45">
      <c r="D4" s="17" t="s">
        <v>9</v>
      </c>
      <c r="E4" s="4" t="s">
        <v>0</v>
      </c>
      <c r="F4" s="5" t="s">
        <v>1</v>
      </c>
      <c r="G4" s="6" t="s">
        <v>2</v>
      </c>
      <c r="H4" s="7" t="s">
        <v>0</v>
      </c>
      <c r="I4" s="8" t="s">
        <v>1</v>
      </c>
      <c r="J4" s="9" t="s">
        <v>2</v>
      </c>
      <c r="K4" s="10" t="s">
        <v>0</v>
      </c>
      <c r="L4" s="8" t="s">
        <v>1</v>
      </c>
      <c r="M4" s="9" t="s">
        <v>2</v>
      </c>
      <c r="N4" s="10" t="s">
        <v>0</v>
      </c>
      <c r="O4" s="8" t="s">
        <v>1</v>
      </c>
      <c r="P4" s="9" t="s">
        <v>2</v>
      </c>
      <c r="Q4" s="59"/>
    </row>
    <row r="5" spans="1:17" ht="19.5" x14ac:dyDescent="0.4">
      <c r="D5" s="21">
        <f>$A$1</f>
        <v>45108</v>
      </c>
      <c r="E5" s="33">
        <f t="shared" ref="E5:G20" si="0">IF(COUNTA(H5+K5+N5)=0,"",(H5+K5+N5)/IF(COUNTA(H5,K5,N5)=0,1,COUNTA(H5,K5,N5)))</f>
        <v>0</v>
      </c>
      <c r="F5" s="34">
        <f t="shared" si="0"/>
        <v>0</v>
      </c>
      <c r="G5" s="35">
        <f t="shared" si="0"/>
        <v>0</v>
      </c>
      <c r="H5" s="23"/>
      <c r="I5" s="24"/>
      <c r="J5" s="25"/>
      <c r="K5" s="26"/>
      <c r="L5" s="24"/>
      <c r="M5" s="25"/>
      <c r="N5" s="23"/>
      <c r="O5" s="24"/>
      <c r="P5" s="27"/>
      <c r="Q5" s="13"/>
    </row>
    <row r="6" spans="1:17" ht="19.5" x14ac:dyDescent="0.4">
      <c r="D6" s="21">
        <f>$A$1+1</f>
        <v>45109</v>
      </c>
      <c r="E6" s="33">
        <f t="shared" si="0"/>
        <v>0</v>
      </c>
      <c r="F6" s="34">
        <f t="shared" si="0"/>
        <v>0</v>
      </c>
      <c r="G6" s="35">
        <f t="shared" si="0"/>
        <v>0</v>
      </c>
      <c r="H6" s="23"/>
      <c r="I6" s="24"/>
      <c r="J6" s="25"/>
      <c r="K6" s="26"/>
      <c r="L6" s="24"/>
      <c r="M6" s="25"/>
      <c r="N6" s="23"/>
      <c r="O6" s="24"/>
      <c r="P6" s="27"/>
      <c r="Q6" s="14"/>
    </row>
    <row r="7" spans="1:17" ht="19.5" x14ac:dyDescent="0.4">
      <c r="D7" s="21">
        <f>$A$1+2</f>
        <v>45110</v>
      </c>
      <c r="E7" s="33">
        <f t="shared" si="0"/>
        <v>0</v>
      </c>
      <c r="F7" s="34">
        <f t="shared" si="0"/>
        <v>0</v>
      </c>
      <c r="G7" s="35">
        <f t="shared" si="0"/>
        <v>0</v>
      </c>
      <c r="H7" s="23"/>
      <c r="I7" s="24"/>
      <c r="J7" s="25"/>
      <c r="K7" s="26"/>
      <c r="L7" s="24"/>
      <c r="M7" s="25"/>
      <c r="N7" s="23"/>
      <c r="O7" s="24"/>
      <c r="P7" s="27"/>
      <c r="Q7" s="14"/>
    </row>
    <row r="8" spans="1:17" ht="19.5" x14ac:dyDescent="0.4">
      <c r="D8" s="21">
        <f>$A$1+3</f>
        <v>45111</v>
      </c>
      <c r="E8" s="33">
        <f t="shared" si="0"/>
        <v>0</v>
      </c>
      <c r="F8" s="34">
        <f t="shared" si="0"/>
        <v>0</v>
      </c>
      <c r="G8" s="35">
        <f t="shared" si="0"/>
        <v>0</v>
      </c>
      <c r="H8" s="23"/>
      <c r="I8" s="24"/>
      <c r="J8" s="25"/>
      <c r="K8" s="26"/>
      <c r="L8" s="24"/>
      <c r="M8" s="25"/>
      <c r="N8" s="23"/>
      <c r="O8" s="24"/>
      <c r="P8" s="27"/>
      <c r="Q8" s="14"/>
    </row>
    <row r="9" spans="1:17" ht="19.5" x14ac:dyDescent="0.4">
      <c r="D9" s="21">
        <f>$A$1+4</f>
        <v>45112</v>
      </c>
      <c r="E9" s="33">
        <f t="shared" si="0"/>
        <v>0</v>
      </c>
      <c r="F9" s="34">
        <f t="shared" si="0"/>
        <v>0</v>
      </c>
      <c r="G9" s="35">
        <f t="shared" si="0"/>
        <v>0</v>
      </c>
      <c r="H9" s="23"/>
      <c r="I9" s="24"/>
      <c r="J9" s="25"/>
      <c r="K9" s="26"/>
      <c r="L9" s="24"/>
      <c r="M9" s="25"/>
      <c r="N9" s="23"/>
      <c r="O9" s="24"/>
      <c r="P9" s="27"/>
      <c r="Q9" s="14"/>
    </row>
    <row r="10" spans="1:17" ht="19.5" x14ac:dyDescent="0.4">
      <c r="D10" s="21">
        <f>$A$1+5</f>
        <v>45113</v>
      </c>
      <c r="E10" s="33">
        <f t="shared" si="0"/>
        <v>0</v>
      </c>
      <c r="F10" s="34">
        <f t="shared" si="0"/>
        <v>0</v>
      </c>
      <c r="G10" s="35">
        <f t="shared" si="0"/>
        <v>0</v>
      </c>
      <c r="H10" s="23"/>
      <c r="I10" s="24"/>
      <c r="J10" s="25"/>
      <c r="K10" s="26"/>
      <c r="L10" s="24"/>
      <c r="M10" s="25"/>
      <c r="N10" s="23"/>
      <c r="O10" s="24"/>
      <c r="P10" s="27"/>
      <c r="Q10" s="14"/>
    </row>
    <row r="11" spans="1:17" ht="19.5" x14ac:dyDescent="0.4">
      <c r="D11" s="21">
        <f>$A$1+6</f>
        <v>45114</v>
      </c>
      <c r="E11" s="33">
        <f t="shared" si="0"/>
        <v>0</v>
      </c>
      <c r="F11" s="34">
        <f t="shared" si="0"/>
        <v>0</v>
      </c>
      <c r="G11" s="35">
        <f t="shared" si="0"/>
        <v>0</v>
      </c>
      <c r="H11" s="23"/>
      <c r="I11" s="24"/>
      <c r="J11" s="25"/>
      <c r="K11" s="26"/>
      <c r="L11" s="24"/>
      <c r="M11" s="25"/>
      <c r="N11" s="23"/>
      <c r="O11" s="24"/>
      <c r="P11" s="27"/>
      <c r="Q11" s="14"/>
    </row>
    <row r="12" spans="1:17" ht="19.5" x14ac:dyDescent="0.4">
      <c r="D12" s="21">
        <f>$A$1+7</f>
        <v>45115</v>
      </c>
      <c r="E12" s="33">
        <f t="shared" si="0"/>
        <v>0</v>
      </c>
      <c r="F12" s="34">
        <f t="shared" si="0"/>
        <v>0</v>
      </c>
      <c r="G12" s="35">
        <f t="shared" si="0"/>
        <v>0</v>
      </c>
      <c r="H12" s="23"/>
      <c r="I12" s="24"/>
      <c r="J12" s="25"/>
      <c r="K12" s="26"/>
      <c r="L12" s="24"/>
      <c r="M12" s="25"/>
      <c r="N12" s="23"/>
      <c r="O12" s="24"/>
      <c r="P12" s="27"/>
      <c r="Q12" s="14"/>
    </row>
    <row r="13" spans="1:17" ht="19.5" x14ac:dyDescent="0.4">
      <c r="D13" s="21">
        <f>$A$1+8</f>
        <v>45116</v>
      </c>
      <c r="E13" s="33">
        <f t="shared" si="0"/>
        <v>0</v>
      </c>
      <c r="F13" s="34">
        <f t="shared" si="0"/>
        <v>0</v>
      </c>
      <c r="G13" s="35">
        <f t="shared" si="0"/>
        <v>0</v>
      </c>
      <c r="H13" s="23"/>
      <c r="I13" s="24"/>
      <c r="J13" s="25"/>
      <c r="K13" s="26"/>
      <c r="L13" s="24"/>
      <c r="M13" s="25"/>
      <c r="N13" s="23"/>
      <c r="O13" s="24"/>
      <c r="P13" s="27"/>
      <c r="Q13" s="14"/>
    </row>
    <row r="14" spans="1:17" ht="19.5" x14ac:dyDescent="0.4">
      <c r="D14" s="21">
        <f>$A$1+9</f>
        <v>45117</v>
      </c>
      <c r="E14" s="33">
        <f t="shared" si="0"/>
        <v>0</v>
      </c>
      <c r="F14" s="34">
        <f t="shared" si="0"/>
        <v>0</v>
      </c>
      <c r="G14" s="35">
        <f t="shared" si="0"/>
        <v>0</v>
      </c>
      <c r="H14" s="23"/>
      <c r="I14" s="24"/>
      <c r="J14" s="25"/>
      <c r="K14" s="26"/>
      <c r="L14" s="24"/>
      <c r="M14" s="25"/>
      <c r="N14" s="23"/>
      <c r="O14" s="24"/>
      <c r="P14" s="27"/>
      <c r="Q14" s="14"/>
    </row>
    <row r="15" spans="1:17" ht="19.5" x14ac:dyDescent="0.4">
      <c r="D15" s="21">
        <f>$A$1+10</f>
        <v>45118</v>
      </c>
      <c r="E15" s="33">
        <f t="shared" si="0"/>
        <v>0</v>
      </c>
      <c r="F15" s="34">
        <f t="shared" si="0"/>
        <v>0</v>
      </c>
      <c r="G15" s="35">
        <f t="shared" si="0"/>
        <v>0</v>
      </c>
      <c r="H15" s="23"/>
      <c r="I15" s="24"/>
      <c r="J15" s="25"/>
      <c r="K15" s="26"/>
      <c r="L15" s="24"/>
      <c r="M15" s="25"/>
      <c r="N15" s="23"/>
      <c r="O15" s="24"/>
      <c r="P15" s="27"/>
      <c r="Q15" s="14"/>
    </row>
    <row r="16" spans="1:17" ht="19.5" x14ac:dyDescent="0.4">
      <c r="D16" s="21">
        <f>$A$1+11</f>
        <v>45119</v>
      </c>
      <c r="E16" s="33">
        <f t="shared" si="0"/>
        <v>0</v>
      </c>
      <c r="F16" s="34">
        <f t="shared" si="0"/>
        <v>0</v>
      </c>
      <c r="G16" s="35">
        <f t="shared" si="0"/>
        <v>0</v>
      </c>
      <c r="H16" s="23"/>
      <c r="I16" s="24"/>
      <c r="J16" s="25"/>
      <c r="K16" s="26"/>
      <c r="L16" s="24"/>
      <c r="M16" s="25"/>
      <c r="N16" s="23"/>
      <c r="O16" s="24"/>
      <c r="P16" s="27"/>
      <c r="Q16" s="14"/>
    </row>
    <row r="17" spans="4:28" ht="19.5" x14ac:dyDescent="0.4">
      <c r="D17" s="21">
        <f>$A$1+12</f>
        <v>45120</v>
      </c>
      <c r="E17" s="33">
        <f t="shared" si="0"/>
        <v>0</v>
      </c>
      <c r="F17" s="34">
        <f t="shared" si="0"/>
        <v>0</v>
      </c>
      <c r="G17" s="35">
        <f t="shared" si="0"/>
        <v>0</v>
      </c>
      <c r="H17" s="23"/>
      <c r="I17" s="24"/>
      <c r="J17" s="25"/>
      <c r="K17" s="26"/>
      <c r="L17" s="24"/>
      <c r="M17" s="25"/>
      <c r="N17" s="23"/>
      <c r="O17" s="24"/>
      <c r="P17" s="27"/>
      <c r="Q17" s="14"/>
      <c r="R17" t="s">
        <v>8</v>
      </c>
    </row>
    <row r="18" spans="4:28" ht="19.5" x14ac:dyDescent="0.4">
      <c r="D18" s="21">
        <f>$A$1+13</f>
        <v>45121</v>
      </c>
      <c r="E18" s="33">
        <f t="shared" si="0"/>
        <v>0</v>
      </c>
      <c r="F18" s="34">
        <f t="shared" si="0"/>
        <v>0</v>
      </c>
      <c r="G18" s="35">
        <f t="shared" si="0"/>
        <v>0</v>
      </c>
      <c r="H18" s="23"/>
      <c r="I18" s="24"/>
      <c r="J18" s="25"/>
      <c r="K18" s="26"/>
      <c r="L18" s="24"/>
      <c r="M18" s="25"/>
      <c r="N18" s="23"/>
      <c r="O18" s="24"/>
      <c r="P18" s="27"/>
      <c r="Q18" s="14"/>
      <c r="AB18" s="11"/>
    </row>
    <row r="19" spans="4:28" ht="19.5" x14ac:dyDescent="0.4">
      <c r="D19" s="21">
        <f>$A$1+14</f>
        <v>45122</v>
      </c>
      <c r="E19" s="33">
        <f t="shared" si="0"/>
        <v>0</v>
      </c>
      <c r="F19" s="34">
        <f t="shared" si="0"/>
        <v>0</v>
      </c>
      <c r="G19" s="35">
        <f t="shared" si="0"/>
        <v>0</v>
      </c>
      <c r="H19" s="23"/>
      <c r="I19" s="24"/>
      <c r="J19" s="25"/>
      <c r="K19" s="26"/>
      <c r="L19" s="24"/>
      <c r="M19" s="25"/>
      <c r="N19" s="23"/>
      <c r="O19" s="24"/>
      <c r="P19" s="27"/>
      <c r="Q19" s="14"/>
    </row>
    <row r="20" spans="4:28" ht="19.5" x14ac:dyDescent="0.4">
      <c r="D20" s="21">
        <f>$A$1+15</f>
        <v>45123</v>
      </c>
      <c r="E20" s="33">
        <f t="shared" si="0"/>
        <v>0</v>
      </c>
      <c r="F20" s="34">
        <f t="shared" si="0"/>
        <v>0</v>
      </c>
      <c r="G20" s="35">
        <f t="shared" si="0"/>
        <v>0</v>
      </c>
      <c r="H20" s="23"/>
      <c r="I20" s="24"/>
      <c r="J20" s="25"/>
      <c r="K20" s="26"/>
      <c r="L20" s="24"/>
      <c r="M20" s="25"/>
      <c r="N20" s="23"/>
      <c r="O20" s="24"/>
      <c r="P20" s="27"/>
      <c r="Q20" s="14"/>
    </row>
    <row r="21" spans="4:28" ht="19.5" x14ac:dyDescent="0.4">
      <c r="D21" s="21">
        <f>$A$1+16</f>
        <v>45124</v>
      </c>
      <c r="E21" s="33">
        <f t="shared" ref="E21:G35" si="1">IF(COUNTA(H21+K21+N21)=0,"",(H21+K21+N21)/IF(COUNTA(H21,K21,N21)=0,1,COUNTA(H21,K21,N21)))</f>
        <v>0</v>
      </c>
      <c r="F21" s="34">
        <f t="shared" si="1"/>
        <v>0</v>
      </c>
      <c r="G21" s="35">
        <f t="shared" si="1"/>
        <v>0</v>
      </c>
      <c r="H21" s="23"/>
      <c r="I21" s="24"/>
      <c r="J21" s="25"/>
      <c r="K21" s="26"/>
      <c r="L21" s="24"/>
      <c r="M21" s="25"/>
      <c r="N21" s="23"/>
      <c r="O21" s="24"/>
      <c r="P21" s="27"/>
      <c r="Q21" s="14"/>
      <c r="R21" t="s">
        <v>8</v>
      </c>
    </row>
    <row r="22" spans="4:28" ht="19.5" x14ac:dyDescent="0.4">
      <c r="D22" s="21">
        <f>$A$1+17</f>
        <v>45125</v>
      </c>
      <c r="E22" s="33">
        <f t="shared" si="1"/>
        <v>0</v>
      </c>
      <c r="F22" s="34">
        <f t="shared" si="1"/>
        <v>0</v>
      </c>
      <c r="G22" s="35">
        <f t="shared" si="1"/>
        <v>0</v>
      </c>
      <c r="H22" s="23"/>
      <c r="I22" s="24"/>
      <c r="J22" s="25"/>
      <c r="K22" s="26"/>
      <c r="L22" s="24"/>
      <c r="M22" s="25"/>
      <c r="N22" s="23"/>
      <c r="O22" s="24"/>
      <c r="P22" s="27"/>
      <c r="Q22" s="14"/>
      <c r="R22" t="s">
        <v>8</v>
      </c>
    </row>
    <row r="23" spans="4:28" ht="19.5" x14ac:dyDescent="0.4">
      <c r="D23" s="21">
        <f>$A$1+18</f>
        <v>45126</v>
      </c>
      <c r="E23" s="33">
        <f t="shared" si="1"/>
        <v>0</v>
      </c>
      <c r="F23" s="34">
        <f t="shared" si="1"/>
        <v>0</v>
      </c>
      <c r="G23" s="35">
        <f t="shared" si="1"/>
        <v>0</v>
      </c>
      <c r="H23" s="23"/>
      <c r="I23" s="24"/>
      <c r="J23" s="25"/>
      <c r="K23" s="26"/>
      <c r="L23" s="24"/>
      <c r="M23" s="25"/>
      <c r="N23" s="23"/>
      <c r="O23" s="24"/>
      <c r="P23" s="27"/>
      <c r="Q23" s="14"/>
    </row>
    <row r="24" spans="4:28" ht="19.5" x14ac:dyDescent="0.4">
      <c r="D24" s="21">
        <f>$A$1+19</f>
        <v>45127</v>
      </c>
      <c r="E24" s="33">
        <f t="shared" si="1"/>
        <v>0</v>
      </c>
      <c r="F24" s="34">
        <f t="shared" si="1"/>
        <v>0</v>
      </c>
      <c r="G24" s="35">
        <f t="shared" si="1"/>
        <v>0</v>
      </c>
      <c r="H24" s="23"/>
      <c r="I24" s="24"/>
      <c r="J24" s="25"/>
      <c r="K24" s="26"/>
      <c r="L24" s="24"/>
      <c r="M24" s="25"/>
      <c r="N24" s="23"/>
      <c r="O24" s="24"/>
      <c r="P24" s="27"/>
      <c r="Q24" s="14"/>
    </row>
    <row r="25" spans="4:28" ht="19.5" x14ac:dyDescent="0.4">
      <c r="D25" s="21">
        <f>$A$1+20</f>
        <v>45128</v>
      </c>
      <c r="E25" s="33">
        <f t="shared" si="1"/>
        <v>0</v>
      </c>
      <c r="F25" s="34">
        <f t="shared" si="1"/>
        <v>0</v>
      </c>
      <c r="G25" s="35">
        <f t="shared" si="1"/>
        <v>0</v>
      </c>
      <c r="H25" s="23"/>
      <c r="I25" s="24"/>
      <c r="J25" s="25"/>
      <c r="K25" s="26"/>
      <c r="L25" s="24"/>
      <c r="M25" s="25"/>
      <c r="N25" s="23"/>
      <c r="O25" s="24"/>
      <c r="P25" s="27"/>
      <c r="Q25" s="14"/>
    </row>
    <row r="26" spans="4:28" ht="19.5" x14ac:dyDescent="0.4">
      <c r="D26" s="21">
        <f>$A$1+21</f>
        <v>45129</v>
      </c>
      <c r="E26" s="33">
        <f t="shared" si="1"/>
        <v>0</v>
      </c>
      <c r="F26" s="34">
        <f t="shared" si="1"/>
        <v>0</v>
      </c>
      <c r="G26" s="35">
        <f t="shared" si="1"/>
        <v>0</v>
      </c>
      <c r="H26" s="23"/>
      <c r="I26" s="24"/>
      <c r="J26" s="25"/>
      <c r="K26" s="26"/>
      <c r="L26" s="24"/>
      <c r="M26" s="25"/>
      <c r="N26" s="23"/>
      <c r="O26" s="24"/>
      <c r="P26" s="27"/>
      <c r="Q26" s="14"/>
    </row>
    <row r="27" spans="4:28" ht="19.5" x14ac:dyDescent="0.4">
      <c r="D27" s="21">
        <f>$A$1+22</f>
        <v>45130</v>
      </c>
      <c r="E27" s="33">
        <f t="shared" si="1"/>
        <v>0</v>
      </c>
      <c r="F27" s="34">
        <f t="shared" si="1"/>
        <v>0</v>
      </c>
      <c r="G27" s="35">
        <f t="shared" si="1"/>
        <v>0</v>
      </c>
      <c r="H27" s="23"/>
      <c r="I27" s="24"/>
      <c r="J27" s="25"/>
      <c r="K27" s="26"/>
      <c r="L27" s="24"/>
      <c r="M27" s="25"/>
      <c r="N27" s="23"/>
      <c r="O27" s="24"/>
      <c r="P27" s="27"/>
      <c r="Q27" s="14"/>
    </row>
    <row r="28" spans="4:28" ht="19.5" x14ac:dyDescent="0.4">
      <c r="D28" s="21">
        <f>$A$1+23</f>
        <v>45131</v>
      </c>
      <c r="E28" s="33">
        <f t="shared" si="1"/>
        <v>0</v>
      </c>
      <c r="F28" s="34">
        <f t="shared" si="1"/>
        <v>0</v>
      </c>
      <c r="G28" s="35">
        <f t="shared" si="1"/>
        <v>0</v>
      </c>
      <c r="H28" s="23"/>
      <c r="I28" s="24"/>
      <c r="J28" s="25"/>
      <c r="K28" s="26"/>
      <c r="L28" s="24"/>
      <c r="M28" s="25"/>
      <c r="N28" s="23"/>
      <c r="O28" s="24"/>
      <c r="P28" s="27"/>
      <c r="Q28" s="14"/>
    </row>
    <row r="29" spans="4:28" ht="19.5" x14ac:dyDescent="0.4">
      <c r="D29" s="21">
        <f>$A$1+24</f>
        <v>45132</v>
      </c>
      <c r="E29" s="33">
        <f t="shared" si="1"/>
        <v>0</v>
      </c>
      <c r="F29" s="34">
        <f t="shared" si="1"/>
        <v>0</v>
      </c>
      <c r="G29" s="35">
        <f t="shared" si="1"/>
        <v>0</v>
      </c>
      <c r="H29" s="23"/>
      <c r="I29" s="24"/>
      <c r="J29" s="25"/>
      <c r="K29" s="26"/>
      <c r="L29" s="24"/>
      <c r="M29" s="25"/>
      <c r="N29" s="23"/>
      <c r="O29" s="24"/>
      <c r="P29" s="27"/>
      <c r="Q29" s="14"/>
    </row>
    <row r="30" spans="4:28" ht="19.5" x14ac:dyDescent="0.4">
      <c r="D30" s="21">
        <f>$A$1+25</f>
        <v>45133</v>
      </c>
      <c r="E30" s="33">
        <f t="shared" si="1"/>
        <v>0</v>
      </c>
      <c r="F30" s="34">
        <f t="shared" si="1"/>
        <v>0</v>
      </c>
      <c r="G30" s="35">
        <f t="shared" si="1"/>
        <v>0</v>
      </c>
      <c r="H30" s="23"/>
      <c r="I30" s="24"/>
      <c r="J30" s="25"/>
      <c r="K30" s="26"/>
      <c r="L30" s="24"/>
      <c r="M30" s="25"/>
      <c r="N30" s="23"/>
      <c r="O30" s="24"/>
      <c r="P30" s="27"/>
      <c r="Q30" s="14"/>
    </row>
    <row r="31" spans="4:28" ht="19.5" x14ac:dyDescent="0.4">
      <c r="D31" s="21">
        <f>$A$1+26</f>
        <v>45134</v>
      </c>
      <c r="E31" s="33">
        <f t="shared" si="1"/>
        <v>0</v>
      </c>
      <c r="F31" s="34">
        <f t="shared" si="1"/>
        <v>0</v>
      </c>
      <c r="G31" s="35">
        <f t="shared" si="1"/>
        <v>0</v>
      </c>
      <c r="H31" s="23"/>
      <c r="I31" s="24"/>
      <c r="J31" s="25"/>
      <c r="K31" s="26"/>
      <c r="L31" s="24"/>
      <c r="M31" s="25"/>
      <c r="N31" s="23"/>
      <c r="O31" s="24"/>
      <c r="P31" s="27"/>
      <c r="Q31" s="14"/>
    </row>
    <row r="32" spans="4:28" ht="19.5" x14ac:dyDescent="0.4">
      <c r="D32" s="21">
        <f>$A$1+27</f>
        <v>45135</v>
      </c>
      <c r="E32" s="33">
        <f t="shared" si="1"/>
        <v>0</v>
      </c>
      <c r="F32" s="34">
        <f t="shared" si="1"/>
        <v>0</v>
      </c>
      <c r="G32" s="35">
        <f t="shared" si="1"/>
        <v>0</v>
      </c>
      <c r="H32" s="23"/>
      <c r="I32" s="24"/>
      <c r="J32" s="25"/>
      <c r="K32" s="26"/>
      <c r="L32" s="24"/>
      <c r="M32" s="25"/>
      <c r="N32" s="23"/>
      <c r="O32" s="24"/>
      <c r="P32" s="27"/>
      <c r="Q32" s="14"/>
    </row>
    <row r="33" spans="3:17" ht="19.5" x14ac:dyDescent="0.4">
      <c r="D33" s="21">
        <f>$A$1+28</f>
        <v>45136</v>
      </c>
      <c r="E33" s="33">
        <f t="shared" si="1"/>
        <v>0</v>
      </c>
      <c r="F33" s="34">
        <f t="shared" si="1"/>
        <v>0</v>
      </c>
      <c r="G33" s="35">
        <f t="shared" si="1"/>
        <v>0</v>
      </c>
      <c r="H33" s="23"/>
      <c r="I33" s="24"/>
      <c r="J33" s="25"/>
      <c r="K33" s="26"/>
      <c r="L33" s="24"/>
      <c r="M33" s="25"/>
      <c r="N33" s="23"/>
      <c r="O33" s="24"/>
      <c r="P33" s="27"/>
      <c r="Q33" s="14"/>
    </row>
    <row r="34" spans="3:17" ht="19.5" x14ac:dyDescent="0.4">
      <c r="D34" s="21">
        <f>$A$1+29</f>
        <v>45137</v>
      </c>
      <c r="E34" s="33">
        <f t="shared" si="1"/>
        <v>0</v>
      </c>
      <c r="F34" s="34">
        <f t="shared" si="1"/>
        <v>0</v>
      </c>
      <c r="G34" s="35">
        <f t="shared" si="1"/>
        <v>0</v>
      </c>
      <c r="H34" s="23"/>
      <c r="I34" s="24"/>
      <c r="J34" s="25"/>
      <c r="K34" s="26"/>
      <c r="L34" s="24"/>
      <c r="M34" s="25"/>
      <c r="N34" s="23"/>
      <c r="O34" s="24"/>
      <c r="P34" s="27"/>
      <c r="Q34" s="14"/>
    </row>
    <row r="35" spans="3:17" ht="19.5" x14ac:dyDescent="0.4">
      <c r="D35" s="22">
        <f>$A$1+30</f>
        <v>45138</v>
      </c>
      <c r="E35" s="33">
        <f t="shared" si="1"/>
        <v>0</v>
      </c>
      <c r="F35" s="34">
        <f t="shared" si="1"/>
        <v>0</v>
      </c>
      <c r="G35" s="35">
        <f t="shared" si="1"/>
        <v>0</v>
      </c>
      <c r="H35" s="23"/>
      <c r="I35" s="24"/>
      <c r="J35" s="25"/>
      <c r="K35" s="26"/>
      <c r="L35" s="24"/>
      <c r="M35" s="25"/>
      <c r="N35" s="23"/>
      <c r="O35" s="24"/>
      <c r="P35" s="27"/>
      <c r="Q35" s="14"/>
    </row>
    <row r="36" spans="3:17" ht="20.25" thickBot="1" x14ac:dyDescent="0.45">
      <c r="D36" s="21"/>
      <c r="E36" s="36"/>
      <c r="F36" s="37"/>
      <c r="G36" s="38"/>
      <c r="H36" s="28"/>
      <c r="I36" s="29"/>
      <c r="J36" s="30"/>
      <c r="K36" s="31"/>
      <c r="L36" s="29"/>
      <c r="M36" s="30"/>
      <c r="N36" s="28"/>
      <c r="O36" s="29"/>
      <c r="P36" s="32"/>
      <c r="Q36" s="15"/>
    </row>
    <row r="37" spans="3:17" x14ac:dyDescent="0.4">
      <c r="C37" s="3"/>
      <c r="D37" s="2"/>
    </row>
  </sheetData>
  <mergeCells count="5">
    <mergeCell ref="E3:G3"/>
    <mergeCell ref="H3:J3"/>
    <mergeCell ref="K3:M3"/>
    <mergeCell ref="N3:P3"/>
    <mergeCell ref="Q3:Q4"/>
  </mergeCells>
  <phoneticPr fontId="2"/>
  <conditionalFormatting sqref="E36:G36 E5:G8">
    <cfRule type="cellIs" dxfId="124" priority="20" operator="equal">
      <formula>0</formula>
    </cfRule>
    <cfRule type="expression" dxfId="123" priority="21">
      <formula>0</formula>
    </cfRule>
  </conditionalFormatting>
  <conditionalFormatting sqref="D32">
    <cfRule type="expression" dxfId="122" priority="16">
      <formula>"month($D$33)&lt;&gt;month($D$32)"</formula>
    </cfRule>
    <cfRule type="expression" dxfId="121" priority="17">
      <formula>"month($D$34)&lt;&gt;month($D$32)"</formula>
    </cfRule>
    <cfRule type="expression" dxfId="120" priority="19">
      <formula>"month($D$33)&lt;&gt;month($D$32)"</formula>
    </cfRule>
  </conditionalFormatting>
  <conditionalFormatting sqref="D33">
    <cfRule type="expression" dxfId="119" priority="18">
      <formula>"month($D$34)&lt;&gt;month($D$33)"</formula>
    </cfRule>
  </conditionalFormatting>
  <conditionalFormatting sqref="D35">
    <cfRule type="expression" dxfId="118" priority="15">
      <formula>"month($D$36)&lt;&gt;month($D$33)"</formula>
    </cfRule>
  </conditionalFormatting>
  <conditionalFormatting sqref="E32:G35">
    <cfRule type="cellIs" dxfId="117" priority="1" operator="equal">
      <formula>0</formula>
    </cfRule>
    <cfRule type="expression" dxfId="116" priority="2">
      <formula>0</formula>
    </cfRule>
  </conditionalFormatting>
  <conditionalFormatting sqref="E29:G31">
    <cfRule type="cellIs" dxfId="115" priority="3" operator="equal">
      <formula>0</formula>
    </cfRule>
    <cfRule type="expression" dxfId="114" priority="4">
      <formula>0</formula>
    </cfRule>
  </conditionalFormatting>
  <conditionalFormatting sqref="E9:G12">
    <cfRule type="cellIs" dxfId="113" priority="13" operator="equal">
      <formula>0</formula>
    </cfRule>
    <cfRule type="expression" dxfId="112" priority="14">
      <formula>0</formula>
    </cfRule>
  </conditionalFormatting>
  <conditionalFormatting sqref="E13:G16">
    <cfRule type="cellIs" dxfId="111" priority="11" operator="equal">
      <formula>0</formula>
    </cfRule>
    <cfRule type="expression" dxfId="110" priority="12">
      <formula>0</formula>
    </cfRule>
  </conditionalFormatting>
  <conditionalFormatting sqref="E17:G20">
    <cfRule type="cellIs" dxfId="109" priority="9" operator="equal">
      <formula>0</formula>
    </cfRule>
    <cfRule type="expression" dxfId="108" priority="10">
      <formula>0</formula>
    </cfRule>
  </conditionalFormatting>
  <conditionalFormatting sqref="E21:G24">
    <cfRule type="cellIs" dxfId="107" priority="7" operator="equal">
      <formula>0</formula>
    </cfRule>
    <cfRule type="expression" dxfId="106" priority="8">
      <formula>0</formula>
    </cfRule>
  </conditionalFormatting>
  <conditionalFormatting sqref="E25:G28">
    <cfRule type="cellIs" dxfId="105" priority="5" operator="equal">
      <formula>0</formula>
    </cfRule>
    <cfRule type="expression" dxfId="104" priority="6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3" fitToHeight="0" orientation="landscape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C82BD-345A-4512-8A28-E1D4E5C36361}">
  <sheetPr>
    <pageSetUpPr fitToPage="1"/>
  </sheetPr>
  <dimension ref="A1:AB37"/>
  <sheetViews>
    <sheetView showZeros="0" topLeftCell="A2" workbookViewId="0"/>
  </sheetViews>
  <sheetFormatPr defaultRowHeight="18.75" x14ac:dyDescent="0.4"/>
  <cols>
    <col min="1" max="1" width="3.75" customWidth="1"/>
    <col min="2" max="2" width="0.875" customWidth="1"/>
    <col min="3" max="3" width="1.125" customWidth="1"/>
    <col min="4" max="4" width="13.5" customWidth="1"/>
    <col min="5" max="7" width="5" customWidth="1"/>
    <col min="8" max="16" width="7" customWidth="1"/>
  </cols>
  <sheetData>
    <row r="1" spans="1:17" x14ac:dyDescent="0.4">
      <c r="A1" s="39">
        <f>DATE(YEAR(年度!C8),MONTH(年度!C8)+7,DAY(年度!C8))</f>
        <v>45139</v>
      </c>
      <c r="B1" s="12"/>
      <c r="D1" s="3"/>
      <c r="E1" s="3"/>
      <c r="F1" s="3"/>
    </row>
    <row r="2" spans="1:17" ht="29.25" customHeight="1" thickBot="1" x14ac:dyDescent="0.45">
      <c r="D2" s="20" t="str">
        <f>YEAR(A1)&amp;"年"</f>
        <v>2023年</v>
      </c>
      <c r="E2" s="18" t="str">
        <f>MONTH(A1)&amp;"月"</f>
        <v>8月</v>
      </c>
      <c r="F2" s="19"/>
      <c r="G2" s="3"/>
    </row>
    <row r="3" spans="1:17" ht="19.5" thickBot="1" x14ac:dyDescent="0.45">
      <c r="D3" s="41"/>
      <c r="E3" s="55" t="s">
        <v>3</v>
      </c>
      <c r="F3" s="55"/>
      <c r="G3" s="56"/>
      <c r="H3" s="57" t="s">
        <v>4</v>
      </c>
      <c r="I3" s="55"/>
      <c r="J3" s="56"/>
      <c r="K3" s="57" t="s">
        <v>5</v>
      </c>
      <c r="L3" s="55"/>
      <c r="M3" s="56"/>
      <c r="N3" s="57" t="s">
        <v>6</v>
      </c>
      <c r="O3" s="55"/>
      <c r="P3" s="56"/>
      <c r="Q3" s="58" t="s">
        <v>7</v>
      </c>
    </row>
    <row r="4" spans="1:17" s="1" customFormat="1" thickBot="1" x14ac:dyDescent="0.45">
      <c r="D4" s="17" t="s">
        <v>9</v>
      </c>
      <c r="E4" s="4" t="s">
        <v>0</v>
      </c>
      <c r="F4" s="5" t="s">
        <v>1</v>
      </c>
      <c r="G4" s="6" t="s">
        <v>2</v>
      </c>
      <c r="H4" s="7" t="s">
        <v>0</v>
      </c>
      <c r="I4" s="8" t="s">
        <v>1</v>
      </c>
      <c r="J4" s="9" t="s">
        <v>2</v>
      </c>
      <c r="K4" s="10" t="s">
        <v>0</v>
      </c>
      <c r="L4" s="8" t="s">
        <v>1</v>
      </c>
      <c r="M4" s="9" t="s">
        <v>2</v>
      </c>
      <c r="N4" s="10" t="s">
        <v>0</v>
      </c>
      <c r="O4" s="8" t="s">
        <v>1</v>
      </c>
      <c r="P4" s="9" t="s">
        <v>2</v>
      </c>
      <c r="Q4" s="59"/>
    </row>
    <row r="5" spans="1:17" ht="19.5" x14ac:dyDescent="0.4">
      <c r="D5" s="21">
        <f>$A$1</f>
        <v>45139</v>
      </c>
      <c r="E5" s="33">
        <f t="shared" ref="E5:G20" si="0">IF(COUNTA(H5+K5+N5)=0,"",(H5+K5+N5)/IF(COUNTA(H5,K5,N5)=0,1,COUNTA(H5,K5,N5)))</f>
        <v>0</v>
      </c>
      <c r="F5" s="34">
        <f t="shared" si="0"/>
        <v>0</v>
      </c>
      <c r="G5" s="35">
        <f t="shared" si="0"/>
        <v>0</v>
      </c>
      <c r="H5" s="23"/>
      <c r="I5" s="24"/>
      <c r="J5" s="25"/>
      <c r="K5" s="26"/>
      <c r="L5" s="24"/>
      <c r="M5" s="25"/>
      <c r="N5" s="23"/>
      <c r="O5" s="24"/>
      <c r="P5" s="27"/>
      <c r="Q5" s="13"/>
    </row>
    <row r="6" spans="1:17" ht="19.5" x14ac:dyDescent="0.4">
      <c r="D6" s="21">
        <f>$A$1+1</f>
        <v>45140</v>
      </c>
      <c r="E6" s="33">
        <f t="shared" si="0"/>
        <v>0</v>
      </c>
      <c r="F6" s="34">
        <f t="shared" si="0"/>
        <v>0</v>
      </c>
      <c r="G6" s="35">
        <f t="shared" si="0"/>
        <v>0</v>
      </c>
      <c r="H6" s="23"/>
      <c r="I6" s="24"/>
      <c r="J6" s="25"/>
      <c r="K6" s="26"/>
      <c r="L6" s="24"/>
      <c r="M6" s="25"/>
      <c r="N6" s="23"/>
      <c r="O6" s="24"/>
      <c r="P6" s="27"/>
      <c r="Q6" s="14"/>
    </row>
    <row r="7" spans="1:17" ht="19.5" x14ac:dyDescent="0.4">
      <c r="D7" s="21">
        <f>$A$1+2</f>
        <v>45141</v>
      </c>
      <c r="E7" s="33">
        <f t="shared" si="0"/>
        <v>0</v>
      </c>
      <c r="F7" s="34">
        <f t="shared" si="0"/>
        <v>0</v>
      </c>
      <c r="G7" s="35">
        <f t="shared" si="0"/>
        <v>0</v>
      </c>
      <c r="H7" s="23"/>
      <c r="I7" s="24"/>
      <c r="J7" s="25"/>
      <c r="K7" s="26"/>
      <c r="L7" s="24"/>
      <c r="M7" s="25"/>
      <c r="N7" s="23"/>
      <c r="O7" s="24"/>
      <c r="P7" s="27"/>
      <c r="Q7" s="14"/>
    </row>
    <row r="8" spans="1:17" ht="19.5" x14ac:dyDescent="0.4">
      <c r="D8" s="21">
        <f>$A$1+3</f>
        <v>45142</v>
      </c>
      <c r="E8" s="33">
        <f t="shared" si="0"/>
        <v>0</v>
      </c>
      <c r="F8" s="34">
        <f t="shared" si="0"/>
        <v>0</v>
      </c>
      <c r="G8" s="35">
        <f t="shared" si="0"/>
        <v>0</v>
      </c>
      <c r="H8" s="23"/>
      <c r="I8" s="24"/>
      <c r="J8" s="25"/>
      <c r="K8" s="26"/>
      <c r="L8" s="24"/>
      <c r="M8" s="25"/>
      <c r="N8" s="23"/>
      <c r="O8" s="24"/>
      <c r="P8" s="27"/>
      <c r="Q8" s="14"/>
    </row>
    <row r="9" spans="1:17" ht="19.5" x14ac:dyDescent="0.4">
      <c r="D9" s="21">
        <f>$A$1+4</f>
        <v>45143</v>
      </c>
      <c r="E9" s="33">
        <f t="shared" si="0"/>
        <v>0</v>
      </c>
      <c r="F9" s="34">
        <f t="shared" si="0"/>
        <v>0</v>
      </c>
      <c r="G9" s="35">
        <f t="shared" si="0"/>
        <v>0</v>
      </c>
      <c r="H9" s="23"/>
      <c r="I9" s="24"/>
      <c r="J9" s="25"/>
      <c r="K9" s="26"/>
      <c r="L9" s="24"/>
      <c r="M9" s="25"/>
      <c r="N9" s="23"/>
      <c r="O9" s="24"/>
      <c r="P9" s="27"/>
      <c r="Q9" s="14"/>
    </row>
    <row r="10" spans="1:17" ht="19.5" x14ac:dyDescent="0.4">
      <c r="D10" s="21">
        <f>$A$1+5</f>
        <v>45144</v>
      </c>
      <c r="E10" s="33">
        <f t="shared" si="0"/>
        <v>0</v>
      </c>
      <c r="F10" s="34">
        <f t="shared" si="0"/>
        <v>0</v>
      </c>
      <c r="G10" s="35">
        <f t="shared" si="0"/>
        <v>0</v>
      </c>
      <c r="H10" s="23"/>
      <c r="I10" s="24"/>
      <c r="J10" s="25"/>
      <c r="K10" s="26"/>
      <c r="L10" s="24"/>
      <c r="M10" s="25"/>
      <c r="N10" s="23"/>
      <c r="O10" s="24"/>
      <c r="P10" s="27"/>
      <c r="Q10" s="14"/>
    </row>
    <row r="11" spans="1:17" ht="19.5" x14ac:dyDescent="0.4">
      <c r="D11" s="21">
        <f>$A$1+6</f>
        <v>45145</v>
      </c>
      <c r="E11" s="33">
        <f t="shared" si="0"/>
        <v>0</v>
      </c>
      <c r="F11" s="34">
        <f t="shared" si="0"/>
        <v>0</v>
      </c>
      <c r="G11" s="35">
        <f t="shared" si="0"/>
        <v>0</v>
      </c>
      <c r="H11" s="23"/>
      <c r="I11" s="24"/>
      <c r="J11" s="25"/>
      <c r="K11" s="26"/>
      <c r="L11" s="24"/>
      <c r="M11" s="25"/>
      <c r="N11" s="23"/>
      <c r="O11" s="24"/>
      <c r="P11" s="27"/>
      <c r="Q11" s="14"/>
    </row>
    <row r="12" spans="1:17" ht="19.5" x14ac:dyDescent="0.4">
      <c r="D12" s="21">
        <f>$A$1+7</f>
        <v>45146</v>
      </c>
      <c r="E12" s="33">
        <f t="shared" si="0"/>
        <v>0</v>
      </c>
      <c r="F12" s="34">
        <f t="shared" si="0"/>
        <v>0</v>
      </c>
      <c r="G12" s="35">
        <f t="shared" si="0"/>
        <v>0</v>
      </c>
      <c r="H12" s="23"/>
      <c r="I12" s="24"/>
      <c r="J12" s="25"/>
      <c r="K12" s="26"/>
      <c r="L12" s="24"/>
      <c r="M12" s="25"/>
      <c r="N12" s="23"/>
      <c r="O12" s="24"/>
      <c r="P12" s="27"/>
      <c r="Q12" s="14"/>
    </row>
    <row r="13" spans="1:17" ht="19.5" x14ac:dyDescent="0.4">
      <c r="D13" s="21">
        <f>$A$1+8</f>
        <v>45147</v>
      </c>
      <c r="E13" s="33">
        <f t="shared" si="0"/>
        <v>0</v>
      </c>
      <c r="F13" s="34">
        <f t="shared" si="0"/>
        <v>0</v>
      </c>
      <c r="G13" s="35">
        <f t="shared" si="0"/>
        <v>0</v>
      </c>
      <c r="H13" s="23"/>
      <c r="I13" s="24"/>
      <c r="J13" s="25"/>
      <c r="K13" s="26"/>
      <c r="L13" s="24"/>
      <c r="M13" s="25"/>
      <c r="N13" s="23"/>
      <c r="O13" s="24"/>
      <c r="P13" s="27"/>
      <c r="Q13" s="14"/>
    </row>
    <row r="14" spans="1:17" ht="19.5" x14ac:dyDescent="0.4">
      <c r="D14" s="21">
        <f>$A$1+9</f>
        <v>45148</v>
      </c>
      <c r="E14" s="33">
        <f t="shared" si="0"/>
        <v>0</v>
      </c>
      <c r="F14" s="34">
        <f t="shared" si="0"/>
        <v>0</v>
      </c>
      <c r="G14" s="35">
        <f t="shared" si="0"/>
        <v>0</v>
      </c>
      <c r="H14" s="23"/>
      <c r="I14" s="24"/>
      <c r="J14" s="25"/>
      <c r="K14" s="26"/>
      <c r="L14" s="24"/>
      <c r="M14" s="25"/>
      <c r="N14" s="23"/>
      <c r="O14" s="24"/>
      <c r="P14" s="27"/>
      <c r="Q14" s="14"/>
    </row>
    <row r="15" spans="1:17" ht="19.5" x14ac:dyDescent="0.4">
      <c r="D15" s="21">
        <f>$A$1+10</f>
        <v>45149</v>
      </c>
      <c r="E15" s="33">
        <f t="shared" si="0"/>
        <v>0</v>
      </c>
      <c r="F15" s="34">
        <f t="shared" si="0"/>
        <v>0</v>
      </c>
      <c r="G15" s="35">
        <f t="shared" si="0"/>
        <v>0</v>
      </c>
      <c r="H15" s="23"/>
      <c r="I15" s="24"/>
      <c r="J15" s="25"/>
      <c r="K15" s="26"/>
      <c r="L15" s="24"/>
      <c r="M15" s="25"/>
      <c r="N15" s="23"/>
      <c r="O15" s="24"/>
      <c r="P15" s="27"/>
      <c r="Q15" s="14"/>
    </row>
    <row r="16" spans="1:17" ht="19.5" x14ac:dyDescent="0.4">
      <c r="D16" s="21">
        <f>$A$1+11</f>
        <v>45150</v>
      </c>
      <c r="E16" s="33">
        <f t="shared" si="0"/>
        <v>0</v>
      </c>
      <c r="F16" s="34">
        <f t="shared" si="0"/>
        <v>0</v>
      </c>
      <c r="G16" s="35">
        <f t="shared" si="0"/>
        <v>0</v>
      </c>
      <c r="H16" s="23"/>
      <c r="I16" s="24"/>
      <c r="J16" s="25"/>
      <c r="K16" s="26"/>
      <c r="L16" s="24"/>
      <c r="M16" s="25"/>
      <c r="N16" s="23"/>
      <c r="O16" s="24"/>
      <c r="P16" s="27"/>
      <c r="Q16" s="14"/>
    </row>
    <row r="17" spans="4:28" ht="19.5" x14ac:dyDescent="0.4">
      <c r="D17" s="21">
        <f>$A$1+12</f>
        <v>45151</v>
      </c>
      <c r="E17" s="33">
        <f t="shared" si="0"/>
        <v>0</v>
      </c>
      <c r="F17" s="34">
        <f t="shared" si="0"/>
        <v>0</v>
      </c>
      <c r="G17" s="35">
        <f t="shared" si="0"/>
        <v>0</v>
      </c>
      <c r="H17" s="23"/>
      <c r="I17" s="24"/>
      <c r="J17" s="25"/>
      <c r="K17" s="26"/>
      <c r="L17" s="24"/>
      <c r="M17" s="25"/>
      <c r="N17" s="23"/>
      <c r="O17" s="24"/>
      <c r="P17" s="27"/>
      <c r="Q17" s="14"/>
      <c r="R17" t="s">
        <v>8</v>
      </c>
    </row>
    <row r="18" spans="4:28" ht="19.5" x14ac:dyDescent="0.4">
      <c r="D18" s="21">
        <f>$A$1+13</f>
        <v>45152</v>
      </c>
      <c r="E18" s="33">
        <f t="shared" si="0"/>
        <v>0</v>
      </c>
      <c r="F18" s="34">
        <f t="shared" si="0"/>
        <v>0</v>
      </c>
      <c r="G18" s="35">
        <f t="shared" si="0"/>
        <v>0</v>
      </c>
      <c r="H18" s="23"/>
      <c r="I18" s="24"/>
      <c r="J18" s="25"/>
      <c r="K18" s="26"/>
      <c r="L18" s="24"/>
      <c r="M18" s="25"/>
      <c r="N18" s="23"/>
      <c r="O18" s="24"/>
      <c r="P18" s="27"/>
      <c r="Q18" s="14"/>
      <c r="AB18" s="11"/>
    </row>
    <row r="19" spans="4:28" ht="19.5" x14ac:dyDescent="0.4">
      <c r="D19" s="21">
        <f>$A$1+14</f>
        <v>45153</v>
      </c>
      <c r="E19" s="33">
        <f t="shared" si="0"/>
        <v>0</v>
      </c>
      <c r="F19" s="34">
        <f t="shared" si="0"/>
        <v>0</v>
      </c>
      <c r="G19" s="35">
        <f t="shared" si="0"/>
        <v>0</v>
      </c>
      <c r="H19" s="23"/>
      <c r="I19" s="24"/>
      <c r="J19" s="25"/>
      <c r="K19" s="26"/>
      <c r="L19" s="24"/>
      <c r="M19" s="25"/>
      <c r="N19" s="23"/>
      <c r="O19" s="24"/>
      <c r="P19" s="27"/>
      <c r="Q19" s="14"/>
    </row>
    <row r="20" spans="4:28" ht="19.5" x14ac:dyDescent="0.4">
      <c r="D20" s="21">
        <f>$A$1+15</f>
        <v>45154</v>
      </c>
      <c r="E20" s="33">
        <f t="shared" si="0"/>
        <v>0</v>
      </c>
      <c r="F20" s="34">
        <f t="shared" si="0"/>
        <v>0</v>
      </c>
      <c r="G20" s="35">
        <f t="shared" si="0"/>
        <v>0</v>
      </c>
      <c r="H20" s="23"/>
      <c r="I20" s="24"/>
      <c r="J20" s="25"/>
      <c r="K20" s="26"/>
      <c r="L20" s="24"/>
      <c r="M20" s="25"/>
      <c r="N20" s="23"/>
      <c r="O20" s="24"/>
      <c r="P20" s="27"/>
      <c r="Q20" s="14"/>
    </row>
    <row r="21" spans="4:28" ht="19.5" x14ac:dyDescent="0.4">
      <c r="D21" s="21">
        <f>$A$1+16</f>
        <v>45155</v>
      </c>
      <c r="E21" s="33">
        <f t="shared" ref="E21:G35" si="1">IF(COUNTA(H21+K21+N21)=0,"",(H21+K21+N21)/IF(COUNTA(H21,K21,N21)=0,1,COUNTA(H21,K21,N21)))</f>
        <v>0</v>
      </c>
      <c r="F21" s="34">
        <f t="shared" si="1"/>
        <v>0</v>
      </c>
      <c r="G21" s="35">
        <f t="shared" si="1"/>
        <v>0</v>
      </c>
      <c r="H21" s="23"/>
      <c r="I21" s="24"/>
      <c r="J21" s="25"/>
      <c r="K21" s="26"/>
      <c r="L21" s="24"/>
      <c r="M21" s="25"/>
      <c r="N21" s="23"/>
      <c r="O21" s="24"/>
      <c r="P21" s="27"/>
      <c r="Q21" s="14"/>
      <c r="R21" t="s">
        <v>8</v>
      </c>
    </row>
    <row r="22" spans="4:28" ht="19.5" x14ac:dyDescent="0.4">
      <c r="D22" s="21">
        <f>$A$1+17</f>
        <v>45156</v>
      </c>
      <c r="E22" s="33">
        <f t="shared" si="1"/>
        <v>0</v>
      </c>
      <c r="F22" s="34">
        <f t="shared" si="1"/>
        <v>0</v>
      </c>
      <c r="G22" s="35">
        <f t="shared" si="1"/>
        <v>0</v>
      </c>
      <c r="H22" s="23"/>
      <c r="I22" s="24"/>
      <c r="J22" s="25"/>
      <c r="K22" s="26"/>
      <c r="L22" s="24"/>
      <c r="M22" s="25"/>
      <c r="N22" s="23"/>
      <c r="O22" s="24"/>
      <c r="P22" s="27"/>
      <c r="Q22" s="14"/>
      <c r="R22" t="s">
        <v>8</v>
      </c>
    </row>
    <row r="23" spans="4:28" ht="19.5" x14ac:dyDescent="0.4">
      <c r="D23" s="21">
        <f>$A$1+18</f>
        <v>45157</v>
      </c>
      <c r="E23" s="33">
        <f t="shared" si="1"/>
        <v>0</v>
      </c>
      <c r="F23" s="34">
        <f t="shared" si="1"/>
        <v>0</v>
      </c>
      <c r="G23" s="35">
        <f t="shared" si="1"/>
        <v>0</v>
      </c>
      <c r="H23" s="23"/>
      <c r="I23" s="24"/>
      <c r="J23" s="25"/>
      <c r="K23" s="26"/>
      <c r="L23" s="24"/>
      <c r="M23" s="25"/>
      <c r="N23" s="23"/>
      <c r="O23" s="24"/>
      <c r="P23" s="27"/>
      <c r="Q23" s="14"/>
    </row>
    <row r="24" spans="4:28" ht="19.5" x14ac:dyDescent="0.4">
      <c r="D24" s="21">
        <f>$A$1+19</f>
        <v>45158</v>
      </c>
      <c r="E24" s="33">
        <f t="shared" si="1"/>
        <v>0</v>
      </c>
      <c r="F24" s="34">
        <f t="shared" si="1"/>
        <v>0</v>
      </c>
      <c r="G24" s="35">
        <f t="shared" si="1"/>
        <v>0</v>
      </c>
      <c r="H24" s="23"/>
      <c r="I24" s="24"/>
      <c r="J24" s="25"/>
      <c r="K24" s="26"/>
      <c r="L24" s="24"/>
      <c r="M24" s="25"/>
      <c r="N24" s="23"/>
      <c r="O24" s="24"/>
      <c r="P24" s="27"/>
      <c r="Q24" s="14"/>
    </row>
    <row r="25" spans="4:28" ht="19.5" x14ac:dyDescent="0.4">
      <c r="D25" s="21">
        <f>$A$1+20</f>
        <v>45159</v>
      </c>
      <c r="E25" s="33">
        <f t="shared" si="1"/>
        <v>0</v>
      </c>
      <c r="F25" s="34">
        <f t="shared" si="1"/>
        <v>0</v>
      </c>
      <c r="G25" s="35">
        <f t="shared" si="1"/>
        <v>0</v>
      </c>
      <c r="H25" s="23"/>
      <c r="I25" s="24"/>
      <c r="J25" s="25"/>
      <c r="K25" s="26"/>
      <c r="L25" s="24"/>
      <c r="M25" s="25"/>
      <c r="N25" s="23"/>
      <c r="O25" s="24"/>
      <c r="P25" s="27"/>
      <c r="Q25" s="14"/>
    </row>
    <row r="26" spans="4:28" ht="19.5" x14ac:dyDescent="0.4">
      <c r="D26" s="21">
        <f>$A$1+21</f>
        <v>45160</v>
      </c>
      <c r="E26" s="33">
        <f t="shared" si="1"/>
        <v>0</v>
      </c>
      <c r="F26" s="34">
        <f t="shared" si="1"/>
        <v>0</v>
      </c>
      <c r="G26" s="35">
        <f t="shared" si="1"/>
        <v>0</v>
      </c>
      <c r="H26" s="23"/>
      <c r="I26" s="24"/>
      <c r="J26" s="25"/>
      <c r="K26" s="26"/>
      <c r="L26" s="24"/>
      <c r="M26" s="25"/>
      <c r="N26" s="23"/>
      <c r="O26" s="24"/>
      <c r="P26" s="27"/>
      <c r="Q26" s="14"/>
    </row>
    <row r="27" spans="4:28" ht="19.5" x14ac:dyDescent="0.4">
      <c r="D27" s="21">
        <f>$A$1+22</f>
        <v>45161</v>
      </c>
      <c r="E27" s="33">
        <f t="shared" si="1"/>
        <v>0</v>
      </c>
      <c r="F27" s="34">
        <f t="shared" si="1"/>
        <v>0</v>
      </c>
      <c r="G27" s="35">
        <f t="shared" si="1"/>
        <v>0</v>
      </c>
      <c r="H27" s="23"/>
      <c r="I27" s="24"/>
      <c r="J27" s="25"/>
      <c r="K27" s="26"/>
      <c r="L27" s="24"/>
      <c r="M27" s="25"/>
      <c r="N27" s="23"/>
      <c r="O27" s="24"/>
      <c r="P27" s="27"/>
      <c r="Q27" s="14"/>
    </row>
    <row r="28" spans="4:28" ht="19.5" x14ac:dyDescent="0.4">
      <c r="D28" s="21">
        <f>$A$1+23</f>
        <v>45162</v>
      </c>
      <c r="E28" s="33">
        <f t="shared" si="1"/>
        <v>0</v>
      </c>
      <c r="F28" s="34">
        <f t="shared" si="1"/>
        <v>0</v>
      </c>
      <c r="G28" s="35">
        <f t="shared" si="1"/>
        <v>0</v>
      </c>
      <c r="H28" s="23"/>
      <c r="I28" s="24"/>
      <c r="J28" s="25"/>
      <c r="K28" s="26"/>
      <c r="L28" s="24"/>
      <c r="M28" s="25"/>
      <c r="N28" s="23"/>
      <c r="O28" s="24"/>
      <c r="P28" s="27"/>
      <c r="Q28" s="14"/>
    </row>
    <row r="29" spans="4:28" ht="19.5" x14ac:dyDescent="0.4">
      <c r="D29" s="21">
        <f>$A$1+24</f>
        <v>45163</v>
      </c>
      <c r="E29" s="33">
        <f t="shared" si="1"/>
        <v>0</v>
      </c>
      <c r="F29" s="34">
        <f t="shared" si="1"/>
        <v>0</v>
      </c>
      <c r="G29" s="35">
        <f t="shared" si="1"/>
        <v>0</v>
      </c>
      <c r="H29" s="23"/>
      <c r="I29" s="24"/>
      <c r="J29" s="25"/>
      <c r="K29" s="26"/>
      <c r="L29" s="24"/>
      <c r="M29" s="25"/>
      <c r="N29" s="23"/>
      <c r="O29" s="24"/>
      <c r="P29" s="27"/>
      <c r="Q29" s="14"/>
    </row>
    <row r="30" spans="4:28" ht="19.5" x14ac:dyDescent="0.4">
      <c r="D30" s="21">
        <f>$A$1+25</f>
        <v>45164</v>
      </c>
      <c r="E30" s="33">
        <f t="shared" si="1"/>
        <v>0</v>
      </c>
      <c r="F30" s="34">
        <f t="shared" si="1"/>
        <v>0</v>
      </c>
      <c r="G30" s="35">
        <f t="shared" si="1"/>
        <v>0</v>
      </c>
      <c r="H30" s="23"/>
      <c r="I30" s="24"/>
      <c r="J30" s="25"/>
      <c r="K30" s="26"/>
      <c r="L30" s="24"/>
      <c r="M30" s="25"/>
      <c r="N30" s="23"/>
      <c r="O30" s="24"/>
      <c r="P30" s="27"/>
      <c r="Q30" s="14"/>
    </row>
    <row r="31" spans="4:28" ht="19.5" x14ac:dyDescent="0.4">
      <c r="D31" s="21">
        <f>$A$1+26</f>
        <v>45165</v>
      </c>
      <c r="E31" s="33">
        <f t="shared" si="1"/>
        <v>0</v>
      </c>
      <c r="F31" s="34">
        <f t="shared" si="1"/>
        <v>0</v>
      </c>
      <c r="G31" s="35">
        <f t="shared" si="1"/>
        <v>0</v>
      </c>
      <c r="H31" s="23"/>
      <c r="I31" s="24"/>
      <c r="J31" s="25"/>
      <c r="K31" s="26"/>
      <c r="L31" s="24"/>
      <c r="M31" s="25"/>
      <c r="N31" s="23"/>
      <c r="O31" s="24"/>
      <c r="P31" s="27"/>
      <c r="Q31" s="14"/>
    </row>
    <row r="32" spans="4:28" ht="19.5" x14ac:dyDescent="0.4">
      <c r="D32" s="21">
        <f>$A$1+27</f>
        <v>45166</v>
      </c>
      <c r="E32" s="33">
        <f t="shared" si="1"/>
        <v>0</v>
      </c>
      <c r="F32" s="34">
        <f t="shared" si="1"/>
        <v>0</v>
      </c>
      <c r="G32" s="35">
        <f t="shared" si="1"/>
        <v>0</v>
      </c>
      <c r="H32" s="23"/>
      <c r="I32" s="24"/>
      <c r="J32" s="25"/>
      <c r="K32" s="26"/>
      <c r="L32" s="24"/>
      <c r="M32" s="25"/>
      <c r="N32" s="23"/>
      <c r="O32" s="24"/>
      <c r="P32" s="27"/>
      <c r="Q32" s="14"/>
    </row>
    <row r="33" spans="3:17" ht="19.5" x14ac:dyDescent="0.4">
      <c r="D33" s="21">
        <f>$A$1+28</f>
        <v>45167</v>
      </c>
      <c r="E33" s="33">
        <f t="shared" si="1"/>
        <v>0</v>
      </c>
      <c r="F33" s="34">
        <f t="shared" si="1"/>
        <v>0</v>
      </c>
      <c r="G33" s="35">
        <f t="shared" si="1"/>
        <v>0</v>
      </c>
      <c r="H33" s="23"/>
      <c r="I33" s="24"/>
      <c r="J33" s="25"/>
      <c r="K33" s="26"/>
      <c r="L33" s="24"/>
      <c r="M33" s="25"/>
      <c r="N33" s="23"/>
      <c r="O33" s="24"/>
      <c r="P33" s="27"/>
      <c r="Q33" s="14"/>
    </row>
    <row r="34" spans="3:17" ht="19.5" x14ac:dyDescent="0.4">
      <c r="D34" s="21">
        <f>$A$1+29</f>
        <v>45168</v>
      </c>
      <c r="E34" s="33">
        <f t="shared" si="1"/>
        <v>0</v>
      </c>
      <c r="F34" s="34">
        <f t="shared" si="1"/>
        <v>0</v>
      </c>
      <c r="G34" s="35">
        <f t="shared" si="1"/>
        <v>0</v>
      </c>
      <c r="H34" s="23"/>
      <c r="I34" s="24"/>
      <c r="J34" s="25"/>
      <c r="K34" s="26"/>
      <c r="L34" s="24"/>
      <c r="M34" s="25"/>
      <c r="N34" s="23"/>
      <c r="O34" s="24"/>
      <c r="P34" s="27"/>
      <c r="Q34" s="14"/>
    </row>
    <row r="35" spans="3:17" ht="19.5" x14ac:dyDescent="0.4">
      <c r="D35" s="22">
        <f>$A$1+30</f>
        <v>45169</v>
      </c>
      <c r="E35" s="33">
        <f t="shared" si="1"/>
        <v>0</v>
      </c>
      <c r="F35" s="34">
        <f t="shared" si="1"/>
        <v>0</v>
      </c>
      <c r="G35" s="35">
        <f t="shared" si="1"/>
        <v>0</v>
      </c>
      <c r="H35" s="23"/>
      <c r="I35" s="24"/>
      <c r="J35" s="25"/>
      <c r="K35" s="26"/>
      <c r="L35" s="24"/>
      <c r="M35" s="25"/>
      <c r="N35" s="23"/>
      <c r="O35" s="24"/>
      <c r="P35" s="27"/>
      <c r="Q35" s="14"/>
    </row>
    <row r="36" spans="3:17" ht="20.25" thickBot="1" x14ac:dyDescent="0.45">
      <c r="D36" s="21"/>
      <c r="E36" s="36"/>
      <c r="F36" s="37"/>
      <c r="G36" s="38"/>
      <c r="H36" s="28"/>
      <c r="I36" s="29"/>
      <c r="J36" s="30"/>
      <c r="K36" s="31"/>
      <c r="L36" s="29"/>
      <c r="M36" s="30"/>
      <c r="N36" s="28"/>
      <c r="O36" s="29"/>
      <c r="P36" s="32"/>
      <c r="Q36" s="15"/>
    </row>
    <row r="37" spans="3:17" x14ac:dyDescent="0.4">
      <c r="C37" s="3"/>
      <c r="D37" s="2"/>
    </row>
  </sheetData>
  <mergeCells count="5">
    <mergeCell ref="E3:G3"/>
    <mergeCell ref="H3:J3"/>
    <mergeCell ref="K3:M3"/>
    <mergeCell ref="N3:P3"/>
    <mergeCell ref="Q3:Q4"/>
  </mergeCells>
  <phoneticPr fontId="2"/>
  <conditionalFormatting sqref="E36:G36 E5:G8">
    <cfRule type="cellIs" dxfId="103" priority="20" operator="equal">
      <formula>0</formula>
    </cfRule>
    <cfRule type="expression" dxfId="102" priority="21">
      <formula>0</formula>
    </cfRule>
  </conditionalFormatting>
  <conditionalFormatting sqref="D32">
    <cfRule type="expression" dxfId="101" priority="16">
      <formula>"month($D$33)&lt;&gt;month($D$32)"</formula>
    </cfRule>
    <cfRule type="expression" dxfId="100" priority="17">
      <formula>"month($D$34)&lt;&gt;month($D$32)"</formula>
    </cfRule>
    <cfRule type="expression" dxfId="99" priority="19">
      <formula>"month($D$33)&lt;&gt;month($D$32)"</formula>
    </cfRule>
  </conditionalFormatting>
  <conditionalFormatting sqref="D33">
    <cfRule type="expression" dxfId="98" priority="18">
      <formula>"month($D$34)&lt;&gt;month($D$33)"</formula>
    </cfRule>
  </conditionalFormatting>
  <conditionalFormatting sqref="D35">
    <cfRule type="expression" dxfId="97" priority="15">
      <formula>"month($D$36)&lt;&gt;month($D$33)"</formula>
    </cfRule>
  </conditionalFormatting>
  <conditionalFormatting sqref="E32:G35">
    <cfRule type="cellIs" dxfId="96" priority="1" operator="equal">
      <formula>0</formula>
    </cfRule>
    <cfRule type="expression" dxfId="95" priority="2">
      <formula>0</formula>
    </cfRule>
  </conditionalFormatting>
  <conditionalFormatting sqref="E29:G31">
    <cfRule type="cellIs" dxfId="94" priority="3" operator="equal">
      <formula>0</formula>
    </cfRule>
    <cfRule type="expression" dxfId="93" priority="4">
      <formula>0</formula>
    </cfRule>
  </conditionalFormatting>
  <conditionalFormatting sqref="E9:G12">
    <cfRule type="cellIs" dxfId="92" priority="13" operator="equal">
      <formula>0</formula>
    </cfRule>
    <cfRule type="expression" dxfId="91" priority="14">
      <formula>0</formula>
    </cfRule>
  </conditionalFormatting>
  <conditionalFormatting sqref="E13:G16">
    <cfRule type="cellIs" dxfId="90" priority="11" operator="equal">
      <formula>0</formula>
    </cfRule>
    <cfRule type="expression" dxfId="89" priority="12">
      <formula>0</formula>
    </cfRule>
  </conditionalFormatting>
  <conditionalFormatting sqref="E17:G20">
    <cfRule type="cellIs" dxfId="88" priority="9" operator="equal">
      <formula>0</formula>
    </cfRule>
    <cfRule type="expression" dxfId="87" priority="10">
      <formula>0</formula>
    </cfRule>
  </conditionalFormatting>
  <conditionalFormatting sqref="E21:G24">
    <cfRule type="cellIs" dxfId="86" priority="7" operator="equal">
      <formula>0</formula>
    </cfRule>
    <cfRule type="expression" dxfId="85" priority="8">
      <formula>0</formula>
    </cfRule>
  </conditionalFormatting>
  <conditionalFormatting sqref="E25:G28">
    <cfRule type="cellIs" dxfId="84" priority="5" operator="equal">
      <formula>0</formula>
    </cfRule>
    <cfRule type="expression" dxfId="83" priority="6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3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年度</vt:lpstr>
      <vt:lpstr>1月</vt:lpstr>
      <vt:lpstr>2月</vt:lpstr>
      <vt:lpstr>3月</vt:lpstr>
      <vt:lpstr>4月</vt:lpstr>
      <vt:lpstr>5月</vt:lpstr>
      <vt:lpstr>6月</vt:lpstr>
      <vt:lpstr>7月</vt:lpstr>
      <vt:lpstr>８月</vt:lpstr>
      <vt:lpstr>9月</vt:lpstr>
      <vt:lpstr>10月</vt:lpstr>
      <vt:lpstr>11月</vt:lpstr>
      <vt:lpstr>12月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'８月'!Print_Area</vt:lpstr>
      <vt:lpstr>'9月'!Print_Area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Yoshiyuki Tsukai</dc:creator>
  <cp:lastModifiedBy>Yoshiyuki Tsukai</cp:lastModifiedBy>
  <cp:lastPrinted>2021-03-07T14:28:20Z</cp:lastPrinted>
  <dcterms:created xsi:type="dcterms:W3CDTF">2021-02-16T23:49:45Z</dcterms:created>
  <dcterms:modified xsi:type="dcterms:W3CDTF">2022-10-08T02:47:04Z</dcterms:modified>
</cp:coreProperties>
</file>